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 день" sheetId="1" r:id="rId1"/>
  </sheets>
  <definedNames>
    <definedName name="_xlnm.Print_Area" localSheetId="0">'1 день'!$A$1:$S$81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<sst xmlns="http://schemas.openxmlformats.org/spreadsheetml/2006/main" count="128" uniqueCount="87">
  <si>
    <t>1 день.</t>
  </si>
  <si>
    <t>№ рец.</t>
  </si>
  <si>
    <t>Брутто, г</t>
  </si>
  <si>
    <t>Нетто, г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</si>
  <si>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</si>
  <si>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</si>
  <si>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</si>
  <si>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</si>
  <si>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</si>
  <si>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</si>
  <si>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</si>
  <si>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</si>
  <si>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</si>
  <si>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</si>
  <si>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</si>
  <si>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</si>
  <si>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</si>
  <si>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</si>
  <si>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</si>
  <si>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</si>
  <si>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</si>
  <si>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</si>
  <si>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</si>
  <si>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</si>
  <si>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</si>
  <si>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</si>
  <si>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</si>
  <si>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</si>
  <si>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</si>
  <si>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</si>
  <si>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</si>
  <si>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</si>
  <si>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</si>
  <si>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</si>
  <si>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</si>
  <si>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</si>
  <si>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</si>
  <si>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</si>
  <si>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</si>
  <si>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</si>
  <si>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</si>
  <si>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</si>
  <si>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</si>
  <si>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</si>
  <si>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</si>
  <si>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</si>
  <si>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</si>
  <si>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</si>
  <si>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Сумма</t>
  </si>
  <si>
    <t>Масса порции (выход), г</t>
  </si>
  <si>
    <t>Пищевые вещества, (г)</t>
  </si>
  <si>
    <t>Витамины, мг</t>
  </si>
  <si>
    <t>0,5</t>
  </si>
  <si>
    <t>Приём пищи</t>
  </si>
  <si>
    <t>Наименование блюда</t>
  </si>
  <si>
    <t>Лук</t>
  </si>
  <si>
    <t>Сметана</t>
  </si>
  <si>
    <t>Пшено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</si>
  <si>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</si>
  <si>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</si>
  <si>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</si>
  <si>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</si>
  <si>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</si>
  <si>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Кофейный напиток </t>
  </si>
  <si>
    <t>Зеленый горошек</t>
  </si>
  <si>
    <t>Лавровый лист</t>
  </si>
  <si>
    <t>ВСЕГО: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</si>
  <si>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</si>
  <si>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</si>
  <si>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</si>
  <si>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</si>
  <si>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</si>
  <si>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</si>
  <si>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</si>
  <si>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</si>
  <si>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</si>
  <si>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</si>
  <si>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</si>
  <si>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</si>
  <si>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18</t>
  </si>
  <si>
    <t>14</t>
  </si>
  <si>
    <t>8</t>
  </si>
  <si>
    <t>Кулеш пшеный молочный</t>
  </si>
  <si>
    <t>105</t>
  </si>
  <si>
    <t xml:space="preserve">Салат из зеленого горошка с луком </t>
  </si>
  <si>
    <t>141</t>
  </si>
  <si>
    <t>09.01.2023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</si>
</sst>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4" fontId="49" fillId="33" borderId="13" xfId="0" applyNumberFormat="1" applyFont="1" applyFill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9" fillId="33" borderId="13" xfId="0" applyNumberFormat="1" applyFont="1" applyFill="1" applyBorder="1" applyAlignment="1">
      <alignment horizontal="center" wrapText="1"/>
    </xf>
    <xf numFmtId="4" fontId="49" fillId="0" borderId="13" xfId="0" applyNumberFormat="1" applyFont="1" applyBorder="1" applyAlignment="1">
      <alignment horizontal="center" vertical="center"/>
    </xf>
    <xf numFmtId="4" fontId="46" fillId="34" borderId="13" xfId="0" applyNumberFormat="1" applyFont="1" applyFill="1" applyBorder="1" applyAlignment="1">
      <alignment horizontal="center" vertical="center"/>
    </xf>
    <xf numFmtId="4" fontId="49" fillId="33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46" fillId="0" borderId="13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49" fillId="0" borderId="14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/>
    </xf>
    <xf numFmtId="4" fontId="50" fillId="0" borderId="16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6" fillId="34" borderId="11" xfId="0" applyNumberFormat="1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" fontId="46" fillId="34" borderId="13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4" fontId="49" fillId="0" borderId="13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33" borderId="13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" fontId="49" fillId="0" borderId="19" xfId="0" applyNumberFormat="1" applyFont="1" applyBorder="1" applyAlignment="1">
      <alignment horizontal="center" vertical="center" wrapText="1"/>
    </xf>
    <xf numFmtId="4" fontId="49" fillId="0" borderId="20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49" fillId="0" borderId="20" xfId="0" applyNumberFormat="1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70" zoomScaleSheetLayoutView="70" zoomScalePageLayoutView="0" workbookViewId="0" topLeftCell="A1">
      <selection activeCell="D2" sqref="D2"/>
    </sheetView>
  </sheetViews>
  <sheetFormatPr defaultColWidth="9.140625" defaultRowHeight="15"/>
  <cols>
    <col min="1" max="1" width="4.57421875" style="38" customWidth="1"/>
    <col min="2" max="2" width="7.8515625" style="38" customWidth="1"/>
    <col min="3" max="3" width="22.8515625" style="38" bestFit="1" customWidth="1"/>
    <col min="4" max="4" width="43.140625" style="38" bestFit="1" customWidth="1"/>
    <col min="5" max="5" width="10.28125" style="38" bestFit="1" customWidth="1"/>
    <col min="6" max="6" width="9.28125" style="38" bestFit="1" customWidth="1"/>
    <col min="7" max="7" width="15.8515625" style="38" bestFit="1" customWidth="1"/>
    <col min="8" max="8" width="9.28125" style="38" bestFit="1" customWidth="1"/>
    <col min="9" max="9" width="8.00390625" style="38" bestFit="1" customWidth="1"/>
    <col min="10" max="10" width="9.28125" style="38" bestFit="1" customWidth="1"/>
    <col min="11" max="11" width="18.140625" style="38" bestFit="1" customWidth="1"/>
    <col min="12" max="13" width="6.7109375" style="38" customWidth="1"/>
    <col min="14" max="14" width="8.00390625" style="38" bestFit="1" customWidth="1"/>
    <col min="15" max="15" width="11.28125" style="38" bestFit="1" customWidth="1"/>
    <col min="16" max="16" width="6.7109375" style="38" customWidth="1"/>
    <col min="17" max="17" width="10.00390625" style="53" customWidth="1"/>
    <col min="18" max="18" width="12.28125" style="44" bestFit="1" customWidth="1"/>
    <col min="19" max="19" width="9.8515625" style="44" bestFit="1" customWidth="1"/>
  </cols>
  <sheetData>
    <row r="1" spans="2:18" ht="24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ht="15.75" thickBot="1">
      <c r="C2" s="41" t="s">
        <v>86</v>
      </c>
    </row>
    <row r="3" spans="2:19" ht="31.5" customHeight="1" thickBot="1">
      <c r="B3" s="87" t="s">
        <v>1</v>
      </c>
      <c r="C3" s="87" t="s">
        <v>53</v>
      </c>
      <c r="D3" s="87" t="s">
        <v>54</v>
      </c>
      <c r="E3" s="87" t="s">
        <v>2</v>
      </c>
      <c r="F3" s="87" t="s">
        <v>3</v>
      </c>
      <c r="G3" s="87" t="s">
        <v>49</v>
      </c>
      <c r="H3" s="96" t="s">
        <v>50</v>
      </c>
      <c r="I3" s="106"/>
      <c r="J3" s="97"/>
      <c r="K3" s="87" t="s">
        <v>60</v>
      </c>
      <c r="L3" s="96" t="s">
        <v>51</v>
      </c>
      <c r="M3" s="106"/>
      <c r="N3" s="97"/>
      <c r="O3" s="96" t="s">
        <v>61</v>
      </c>
      <c r="P3" s="97"/>
      <c r="Q3" s="92" t="s">
        <v>67</v>
      </c>
      <c r="R3" s="102" t="s">
        <v>5</v>
      </c>
      <c r="S3" s="105" t="s">
        <v>48</v>
      </c>
    </row>
    <row r="4" spans="2:19" ht="15" thickBot="1">
      <c r="B4" s="88"/>
      <c r="C4" s="88"/>
      <c r="D4" s="88"/>
      <c r="E4" s="88"/>
      <c r="F4" s="88"/>
      <c r="G4" s="88"/>
      <c r="H4" s="98"/>
      <c r="I4" s="107"/>
      <c r="J4" s="99"/>
      <c r="K4" s="88"/>
      <c r="L4" s="98"/>
      <c r="M4" s="107"/>
      <c r="N4" s="99"/>
      <c r="O4" s="98"/>
      <c r="P4" s="99"/>
      <c r="Q4" s="93"/>
      <c r="R4" s="103"/>
      <c r="S4" s="105"/>
    </row>
    <row r="5" spans="2:19" ht="15" thickBot="1">
      <c r="B5" s="88"/>
      <c r="C5" s="88"/>
      <c r="D5" s="88"/>
      <c r="E5" s="88"/>
      <c r="F5" s="88"/>
      <c r="G5" s="88"/>
      <c r="H5" s="98"/>
      <c r="I5" s="107"/>
      <c r="J5" s="99"/>
      <c r="K5" s="88"/>
      <c r="L5" s="98"/>
      <c r="M5" s="107"/>
      <c r="N5" s="99"/>
      <c r="O5" s="98"/>
      <c r="P5" s="99"/>
      <c r="Q5" s="93"/>
      <c r="R5" s="103"/>
      <c r="S5" s="105"/>
    </row>
    <row r="6" spans="2:19" ht="15" thickBot="1">
      <c r="B6" s="88"/>
      <c r="C6" s="88"/>
      <c r="D6" s="88"/>
      <c r="E6" s="88"/>
      <c r="F6" s="88"/>
      <c r="G6" s="88"/>
      <c r="H6" s="98"/>
      <c r="I6" s="107"/>
      <c r="J6" s="99"/>
      <c r="K6" s="88"/>
      <c r="L6" s="98"/>
      <c r="M6" s="107"/>
      <c r="N6" s="99"/>
      <c r="O6" s="98"/>
      <c r="P6" s="99"/>
      <c r="Q6" s="93"/>
      <c r="R6" s="103"/>
      <c r="S6" s="105"/>
    </row>
    <row r="7" spans="2:19" ht="15" thickBot="1">
      <c r="B7" s="89"/>
      <c r="C7" s="89"/>
      <c r="D7" s="89"/>
      <c r="E7" s="89"/>
      <c r="F7" s="89"/>
      <c r="G7" s="89"/>
      <c r="H7" s="100"/>
      <c r="I7" s="108"/>
      <c r="J7" s="101"/>
      <c r="K7" s="89"/>
      <c r="L7" s="100"/>
      <c r="M7" s="108"/>
      <c r="N7" s="101"/>
      <c r="O7" s="100"/>
      <c r="P7" s="101"/>
      <c r="Q7" s="94"/>
      <c r="R7" s="104"/>
      <c r="S7" s="105"/>
    </row>
    <row r="8" spans="2:19" ht="15.75" thickBot="1">
      <c r="B8" s="42"/>
      <c r="C8" s="43"/>
      <c r="D8" s="43"/>
      <c r="E8" s="43"/>
      <c r="F8" s="43"/>
      <c r="G8" s="43"/>
      <c r="H8" s="43" t="s">
        <v>6</v>
      </c>
      <c r="I8" s="43" t="s">
        <v>7</v>
      </c>
      <c r="J8" s="43" t="s">
        <v>8</v>
      </c>
      <c r="K8" s="43"/>
      <c r="L8" s="43" t="s">
        <v>9</v>
      </c>
      <c r="M8" s="43" t="s">
        <v>10</v>
      </c>
      <c r="N8" s="43" t="s">
        <v>11</v>
      </c>
      <c r="O8" s="43" t="s">
        <v>12</v>
      </c>
      <c r="P8" s="43" t="s">
        <v>13</v>
      </c>
      <c r="Q8" s="54"/>
      <c r="R8" s="45"/>
      <c r="S8" s="35"/>
    </row>
    <row r="9" spans="1:19" s="12" customFormat="1" ht="38.25" customHeight="1" thickBot="1">
      <c r="A9" s="39"/>
      <c r="B9" s="15"/>
      <c r="C9" s="5" t="s">
        <v>14</v>
      </c>
      <c r="D9" s="83" t="s">
        <v>15</v>
      </c>
      <c r="E9" s="73"/>
      <c r="F9" s="73"/>
      <c r="G9" s="8">
        <v>100</v>
      </c>
      <c r="H9" s="19">
        <f>H10+H11+H12</f>
        <v>4.174</v>
      </c>
      <c r="I9" s="19">
        <f aca="true" t="shared" si="0" ref="I9:P9">I10+I11+I12</f>
        <v>2</v>
      </c>
      <c r="J9" s="19">
        <f t="shared" si="0"/>
        <v>37.879999999999995</v>
      </c>
      <c r="K9" s="19">
        <f t="shared" si="0"/>
        <v>186.88000000000002</v>
      </c>
      <c r="L9" s="19">
        <f t="shared" si="0"/>
        <v>0.311</v>
      </c>
      <c r="M9" s="19">
        <f t="shared" si="0"/>
        <v>0.0184</v>
      </c>
      <c r="N9" s="19">
        <f t="shared" si="0"/>
        <v>0</v>
      </c>
      <c r="O9" s="19">
        <f t="shared" si="0"/>
        <v>8.04</v>
      </c>
      <c r="P9" s="19">
        <f t="shared" si="0"/>
        <v>0.666</v>
      </c>
      <c r="Q9" s="55">
        <v>48</v>
      </c>
      <c r="R9" s="23">
        <f>R10+R11+R12</f>
        <v>755.85</v>
      </c>
      <c r="S9" s="23">
        <f>S10+S11+S12</f>
        <v>4.5537</v>
      </c>
    </row>
    <row r="10" spans="2:19" ht="24" customHeight="1" thickBot="1">
      <c r="B10" s="1"/>
      <c r="C10" s="3"/>
      <c r="D10" s="70" t="s">
        <v>16</v>
      </c>
      <c r="E10" s="74">
        <v>40</v>
      </c>
      <c r="F10" s="74">
        <f>E10</f>
        <v>40</v>
      </c>
      <c r="G10" s="9"/>
      <c r="H10" s="21">
        <v>4.16</v>
      </c>
      <c r="I10" s="21">
        <v>0.44</v>
      </c>
      <c r="J10" s="21">
        <v>27.88</v>
      </c>
      <c r="K10" s="21">
        <v>134.8</v>
      </c>
      <c r="L10" s="21">
        <v>0.308</v>
      </c>
      <c r="M10" s="21">
        <v>0.016</v>
      </c>
      <c r="N10" s="21"/>
      <c r="O10" s="21">
        <v>7.6</v>
      </c>
      <c r="P10" s="21">
        <v>0.632</v>
      </c>
      <c r="Q10" s="56"/>
      <c r="R10" s="24">
        <v>67</v>
      </c>
      <c r="S10" s="36">
        <f>(E10*R10)/1000</f>
        <v>2.68</v>
      </c>
    </row>
    <row r="11" spans="2:19" ht="24" customHeight="1" thickBot="1">
      <c r="B11" s="1"/>
      <c r="C11" s="3"/>
      <c r="D11" s="70" t="s">
        <v>17</v>
      </c>
      <c r="E11" s="74">
        <v>2</v>
      </c>
      <c r="F11" s="74">
        <v>2</v>
      </c>
      <c r="G11" s="9"/>
      <c r="H11" s="21">
        <v>0.014</v>
      </c>
      <c r="I11" s="21">
        <v>1.56</v>
      </c>
      <c r="J11" s="21">
        <v>0.02</v>
      </c>
      <c r="K11" s="21">
        <v>14.18</v>
      </c>
      <c r="L11" s="21">
        <v>0.003</v>
      </c>
      <c r="M11" s="21">
        <v>0.0024</v>
      </c>
      <c r="N11" s="21"/>
      <c r="O11" s="21">
        <v>0.24</v>
      </c>
      <c r="P11" s="21">
        <v>0.004</v>
      </c>
      <c r="Q11" s="57"/>
      <c r="R11" s="28">
        <v>626.85</v>
      </c>
      <c r="S11" s="36">
        <f aca="true" t="shared" si="1" ref="S11:S59">(E11*R11)/1000</f>
        <v>1.2537</v>
      </c>
    </row>
    <row r="12" spans="2:19" ht="24" customHeight="1" thickBot="1">
      <c r="B12" s="1"/>
      <c r="C12" s="3"/>
      <c r="D12" s="70" t="s">
        <v>18</v>
      </c>
      <c r="E12" s="74">
        <v>10</v>
      </c>
      <c r="F12" s="74">
        <f>E12</f>
        <v>10</v>
      </c>
      <c r="G12" s="9"/>
      <c r="H12" s="21"/>
      <c r="I12" s="21"/>
      <c r="J12" s="21">
        <v>9.98</v>
      </c>
      <c r="K12" s="21">
        <v>37.9</v>
      </c>
      <c r="L12" s="21"/>
      <c r="M12" s="21"/>
      <c r="N12" s="21"/>
      <c r="O12" s="21">
        <v>0.2</v>
      </c>
      <c r="P12" s="21">
        <v>0.03</v>
      </c>
      <c r="Q12" s="58"/>
      <c r="R12" s="28">
        <v>62</v>
      </c>
      <c r="S12" s="36">
        <f t="shared" si="1"/>
        <v>0.62</v>
      </c>
    </row>
    <row r="13" spans="1:19" s="4" customFormat="1" ht="24" customHeight="1" thickBot="1">
      <c r="A13" s="38"/>
      <c r="B13" s="15"/>
      <c r="C13" s="7"/>
      <c r="D13" s="83" t="s">
        <v>58</v>
      </c>
      <c r="E13" s="73"/>
      <c r="F13" s="75"/>
      <c r="G13" s="8">
        <v>200</v>
      </c>
      <c r="H13" s="19">
        <f>H14+H15+H16</f>
        <v>0.72</v>
      </c>
      <c r="I13" s="19">
        <f aca="true" t="shared" si="2" ref="I13:P13">I14+I15+I16</f>
        <v>0.85</v>
      </c>
      <c r="J13" s="19">
        <f t="shared" si="2"/>
        <v>15.58</v>
      </c>
      <c r="K13" s="19">
        <f t="shared" si="2"/>
        <v>69.9</v>
      </c>
      <c r="L13" s="19">
        <f t="shared" si="2"/>
        <v>0.006</v>
      </c>
      <c r="M13" s="19">
        <f t="shared" si="2"/>
        <v>0.098</v>
      </c>
      <c r="N13" s="19">
        <f t="shared" si="2"/>
        <v>0</v>
      </c>
      <c r="O13" s="19">
        <f t="shared" si="2"/>
        <v>7.3</v>
      </c>
      <c r="P13" s="19">
        <f t="shared" si="2"/>
        <v>0.051000000000000004</v>
      </c>
      <c r="Q13" s="59" t="s">
        <v>68</v>
      </c>
      <c r="R13" s="23">
        <f>R14+R15+R16</f>
        <v>531</v>
      </c>
      <c r="S13" s="23">
        <f>S14+S15+S16</f>
        <v>3.1050000000000004</v>
      </c>
    </row>
    <row r="14" spans="2:19" ht="24" customHeight="1" thickBot="1">
      <c r="B14" s="1"/>
      <c r="C14" s="3"/>
      <c r="D14" s="70" t="s">
        <v>19</v>
      </c>
      <c r="E14" s="74">
        <v>1</v>
      </c>
      <c r="F14" s="74">
        <f>E14</f>
        <v>1</v>
      </c>
      <c r="G14" s="9"/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56"/>
      <c r="R14" s="24">
        <v>245</v>
      </c>
      <c r="S14" s="36">
        <f t="shared" si="1"/>
        <v>0.245</v>
      </c>
    </row>
    <row r="15" spans="2:19" ht="24" customHeight="1" thickBot="1">
      <c r="B15" s="1"/>
      <c r="C15" s="3"/>
      <c r="D15" s="70" t="s">
        <v>20</v>
      </c>
      <c r="E15" s="74">
        <v>10</v>
      </c>
      <c r="F15" s="74">
        <v>10</v>
      </c>
      <c r="G15" s="43"/>
      <c r="H15" s="21">
        <v>0.72</v>
      </c>
      <c r="I15" s="21">
        <v>0.85</v>
      </c>
      <c r="J15" s="21">
        <v>5.6</v>
      </c>
      <c r="K15" s="21">
        <v>32</v>
      </c>
      <c r="L15" s="21">
        <v>0.006</v>
      </c>
      <c r="M15" s="21">
        <v>0.098</v>
      </c>
      <c r="N15" s="21"/>
      <c r="O15" s="21">
        <v>7.1</v>
      </c>
      <c r="P15" s="21">
        <v>0.021</v>
      </c>
      <c r="Q15" s="57"/>
      <c r="R15" s="24">
        <v>224</v>
      </c>
      <c r="S15" s="36">
        <f t="shared" si="1"/>
        <v>2.24</v>
      </c>
    </row>
    <row r="16" spans="2:19" ht="24" customHeight="1" thickBot="1">
      <c r="B16" s="1"/>
      <c r="C16" s="3"/>
      <c r="D16" s="70" t="s">
        <v>21</v>
      </c>
      <c r="E16" s="74">
        <v>10</v>
      </c>
      <c r="F16" s="74">
        <f>E16</f>
        <v>10</v>
      </c>
      <c r="G16" s="9"/>
      <c r="H16" s="21"/>
      <c r="I16" s="21"/>
      <c r="J16" s="21">
        <v>9.98</v>
      </c>
      <c r="K16" s="21">
        <v>37.9</v>
      </c>
      <c r="L16" s="21"/>
      <c r="M16" s="21"/>
      <c r="N16" s="21"/>
      <c r="O16" s="21">
        <v>0.2</v>
      </c>
      <c r="P16" s="21">
        <v>0.03</v>
      </c>
      <c r="Q16" s="57"/>
      <c r="R16" s="24">
        <v>62</v>
      </c>
      <c r="S16" s="36">
        <f t="shared" si="1"/>
        <v>0.62</v>
      </c>
    </row>
    <row r="17" spans="1:19" s="4" customFormat="1" ht="24" customHeight="1" thickBot="1">
      <c r="A17" s="38"/>
      <c r="B17" s="15"/>
      <c r="C17" s="7"/>
      <c r="D17" s="83" t="s">
        <v>22</v>
      </c>
      <c r="E17" s="73"/>
      <c r="F17" s="75"/>
      <c r="G17" s="8">
        <v>37</v>
      </c>
      <c r="H17" s="19">
        <f>H18+H19</f>
        <v>2.359</v>
      </c>
      <c r="I17" s="19">
        <f aca="true" t="shared" si="3" ref="I17:P17">I18+I19</f>
        <v>55.5</v>
      </c>
      <c r="J17" s="19">
        <f t="shared" si="3"/>
        <v>15.01</v>
      </c>
      <c r="K17" s="19">
        <f t="shared" si="3"/>
        <v>574.9</v>
      </c>
      <c r="L17" s="19">
        <f t="shared" si="3"/>
        <v>0.366</v>
      </c>
      <c r="M17" s="19">
        <f t="shared" si="3"/>
        <v>0.10800000000000001</v>
      </c>
      <c r="N17" s="19">
        <f t="shared" si="3"/>
        <v>0</v>
      </c>
      <c r="O17" s="19">
        <f t="shared" si="3"/>
        <v>14.4</v>
      </c>
      <c r="P17" s="19">
        <f t="shared" si="3"/>
        <v>0.734</v>
      </c>
      <c r="Q17" s="59" t="s">
        <v>69</v>
      </c>
      <c r="R17" s="23">
        <f>R18+R19</f>
        <v>723.9</v>
      </c>
      <c r="S17" s="23">
        <f>S18+S19</f>
        <v>7.29945</v>
      </c>
    </row>
    <row r="18" spans="2:19" ht="24" customHeight="1" thickBot="1">
      <c r="B18" s="1"/>
      <c r="C18" s="3"/>
      <c r="D18" s="70" t="s">
        <v>23</v>
      </c>
      <c r="E18" s="74">
        <v>30</v>
      </c>
      <c r="F18" s="74">
        <f>E18</f>
        <v>30</v>
      </c>
      <c r="G18" s="9"/>
      <c r="H18" s="21">
        <v>2.31</v>
      </c>
      <c r="I18" s="21">
        <v>0.9</v>
      </c>
      <c r="J18" s="21">
        <v>14.94</v>
      </c>
      <c r="K18" s="21">
        <v>78.6</v>
      </c>
      <c r="L18" s="21">
        <v>0.261</v>
      </c>
      <c r="M18" s="21">
        <v>0.024</v>
      </c>
      <c r="N18" s="21"/>
      <c r="O18" s="21">
        <v>6</v>
      </c>
      <c r="P18" s="21">
        <v>0.594</v>
      </c>
      <c r="Q18" s="56"/>
      <c r="R18" s="24">
        <v>97.05</v>
      </c>
      <c r="S18" s="36">
        <f t="shared" si="1"/>
        <v>2.9115</v>
      </c>
    </row>
    <row r="19" spans="2:19" ht="24" customHeight="1" thickBot="1">
      <c r="B19" s="1"/>
      <c r="C19" s="3"/>
      <c r="D19" s="70" t="s">
        <v>17</v>
      </c>
      <c r="E19" s="74">
        <v>7</v>
      </c>
      <c r="F19" s="74">
        <f>E19</f>
        <v>7</v>
      </c>
      <c r="G19" s="43"/>
      <c r="H19" s="21">
        <v>0.049</v>
      </c>
      <c r="I19" s="21">
        <v>54.6</v>
      </c>
      <c r="J19" s="21">
        <v>0.07</v>
      </c>
      <c r="K19" s="21">
        <v>496.3</v>
      </c>
      <c r="L19" s="21">
        <v>0.105</v>
      </c>
      <c r="M19" s="21">
        <v>0.084</v>
      </c>
      <c r="N19" s="21"/>
      <c r="O19" s="21">
        <v>8.4</v>
      </c>
      <c r="P19" s="21">
        <v>0.14</v>
      </c>
      <c r="Q19" s="57"/>
      <c r="R19" s="24">
        <v>626.85</v>
      </c>
      <c r="S19" s="36">
        <f t="shared" si="1"/>
        <v>4.38795</v>
      </c>
    </row>
    <row r="20" spans="1:19" s="4" customFormat="1" ht="24" customHeight="1" thickBot="1">
      <c r="A20" s="38"/>
      <c r="B20" s="15"/>
      <c r="C20" s="5" t="s">
        <v>24</v>
      </c>
      <c r="D20" s="83" t="s">
        <v>25</v>
      </c>
      <c r="E20" s="73">
        <v>100</v>
      </c>
      <c r="F20" s="73">
        <v>100</v>
      </c>
      <c r="G20" s="8">
        <v>100</v>
      </c>
      <c r="H20" s="19">
        <v>0.5</v>
      </c>
      <c r="I20" s="19"/>
      <c r="J20" s="19">
        <v>9.1</v>
      </c>
      <c r="K20" s="19">
        <v>38</v>
      </c>
      <c r="L20" s="19"/>
      <c r="M20" s="19"/>
      <c r="N20" s="19"/>
      <c r="O20" s="19"/>
      <c r="P20" s="19"/>
      <c r="Q20" s="55" t="s">
        <v>83</v>
      </c>
      <c r="R20" s="25">
        <v>50</v>
      </c>
      <c r="S20" s="37">
        <f>(E20*R20)/1000</f>
        <v>5</v>
      </c>
    </row>
    <row r="21" spans="1:19" s="4" customFormat="1" ht="27.75" customHeight="1" thickBot="1">
      <c r="A21" s="38"/>
      <c r="B21" s="15"/>
      <c r="C21" s="5" t="s">
        <v>26</v>
      </c>
      <c r="D21" s="83" t="s">
        <v>84</v>
      </c>
      <c r="E21" s="73"/>
      <c r="F21" s="73"/>
      <c r="G21" s="8">
        <v>35</v>
      </c>
      <c r="H21" s="33">
        <f>H22+H23+H25</f>
        <v>6.733</v>
      </c>
      <c r="I21" s="33">
        <f aca="true" t="shared" si="4" ref="I21:P21">I22+I23+I25</f>
        <v>6.283</v>
      </c>
      <c r="J21" s="33">
        <f t="shared" si="4"/>
        <v>13.701</v>
      </c>
      <c r="K21" s="33">
        <f t="shared" si="4"/>
        <v>110.58800000000002</v>
      </c>
      <c r="L21" s="33">
        <f t="shared" si="4"/>
        <v>0.0825</v>
      </c>
      <c r="M21" s="33">
        <f t="shared" si="4"/>
        <v>0.2021</v>
      </c>
      <c r="N21" s="33">
        <f t="shared" si="4"/>
        <v>20.1768</v>
      </c>
      <c r="O21" s="33">
        <f t="shared" si="4"/>
        <v>64.25999999999999</v>
      </c>
      <c r="P21" s="33">
        <f t="shared" si="4"/>
        <v>1.152</v>
      </c>
      <c r="Q21" s="59" t="s">
        <v>85</v>
      </c>
      <c r="R21" s="37">
        <f>SUM(R22:R24)</f>
        <v>338</v>
      </c>
      <c r="S21" s="37">
        <f>SUM(S22:S24)</f>
        <v>4.640000000000001</v>
      </c>
    </row>
    <row r="22" spans="1:19" s="4" customFormat="1" ht="24" customHeight="1" thickBot="1">
      <c r="A22" s="38"/>
      <c r="B22" s="64"/>
      <c r="C22" s="65"/>
      <c r="D22" s="82" t="s">
        <v>64</v>
      </c>
      <c r="E22" s="74">
        <v>30</v>
      </c>
      <c r="F22" s="79">
        <v>26</v>
      </c>
      <c r="G22" s="9"/>
      <c r="H22" s="21">
        <v>0.832</v>
      </c>
      <c r="I22" s="21">
        <v>0.052</v>
      </c>
      <c r="J22" s="21">
        <v>1.69</v>
      </c>
      <c r="K22" s="21">
        <v>10.4</v>
      </c>
      <c r="L22" s="21">
        <v>0.026</v>
      </c>
      <c r="M22" s="21">
        <v>0.013</v>
      </c>
      <c r="N22" s="21">
        <v>2.6</v>
      </c>
      <c r="O22" s="21">
        <v>4.16</v>
      </c>
      <c r="P22" s="21">
        <v>0.182</v>
      </c>
      <c r="Q22" s="16"/>
      <c r="R22" s="27">
        <v>118</v>
      </c>
      <c r="S22" s="68">
        <f t="shared" si="1"/>
        <v>3.54</v>
      </c>
    </row>
    <row r="23" spans="1:19" s="4" customFormat="1" ht="24" customHeight="1" thickBot="1">
      <c r="A23" s="38"/>
      <c r="B23" s="64"/>
      <c r="C23" s="65"/>
      <c r="D23" s="82" t="s">
        <v>55</v>
      </c>
      <c r="E23" s="74">
        <v>5</v>
      </c>
      <c r="F23" s="74">
        <v>4</v>
      </c>
      <c r="G23" s="9"/>
      <c r="H23" s="21">
        <v>0.056</v>
      </c>
      <c r="I23" s="21"/>
      <c r="J23" s="21">
        <v>0.364</v>
      </c>
      <c r="K23" s="21">
        <v>1.64</v>
      </c>
      <c r="L23" s="21">
        <v>0</v>
      </c>
      <c r="M23" s="21">
        <v>0.028</v>
      </c>
      <c r="N23" s="21">
        <v>0.0008</v>
      </c>
      <c r="O23" s="21">
        <v>1.24</v>
      </c>
      <c r="P23" s="21">
        <v>0.032</v>
      </c>
      <c r="Q23" s="56"/>
      <c r="R23" s="28">
        <v>40</v>
      </c>
      <c r="S23" s="68">
        <f t="shared" si="1"/>
        <v>0.2</v>
      </c>
    </row>
    <row r="24" spans="1:19" s="4" customFormat="1" ht="24" customHeight="1" thickBot="1">
      <c r="A24" s="38"/>
      <c r="B24" s="64"/>
      <c r="C24" s="65"/>
      <c r="D24" s="70" t="s">
        <v>27</v>
      </c>
      <c r="E24" s="74">
        <v>5</v>
      </c>
      <c r="F24" s="74">
        <v>5</v>
      </c>
      <c r="G24" s="9"/>
      <c r="H24" s="21">
        <v>0</v>
      </c>
      <c r="I24" s="21">
        <v>4.995</v>
      </c>
      <c r="J24" s="21">
        <v>0</v>
      </c>
      <c r="K24" s="21">
        <v>44.95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57"/>
      <c r="R24" s="29">
        <v>180</v>
      </c>
      <c r="S24" s="68">
        <f t="shared" si="1"/>
        <v>0.9</v>
      </c>
    </row>
    <row r="25" spans="1:19" s="4" customFormat="1" ht="24" customHeight="1" thickBot="1">
      <c r="A25" s="38"/>
      <c r="B25" s="15"/>
      <c r="C25" s="5" t="s">
        <v>26</v>
      </c>
      <c r="D25" s="83" t="s">
        <v>70</v>
      </c>
      <c r="E25" s="73"/>
      <c r="F25" s="75"/>
      <c r="G25" s="8">
        <v>250</v>
      </c>
      <c r="H25" s="19">
        <f>H26+H27+H28+H29+H30+H31+H32+H33</f>
        <v>5.845</v>
      </c>
      <c r="I25" s="19">
        <f aca="true" t="shared" si="5" ref="I25:P25">I26+I27+I28+I29+I30+I31+I32+I33</f>
        <v>6.231000000000001</v>
      </c>
      <c r="J25" s="19">
        <f t="shared" si="5"/>
        <v>11.647</v>
      </c>
      <c r="K25" s="19">
        <f t="shared" si="5"/>
        <v>98.54800000000002</v>
      </c>
      <c r="L25" s="19">
        <f t="shared" si="5"/>
        <v>0.0565</v>
      </c>
      <c r="M25" s="19">
        <f t="shared" si="5"/>
        <v>0.1611</v>
      </c>
      <c r="N25" s="19">
        <f t="shared" si="5"/>
        <v>17.576</v>
      </c>
      <c r="O25" s="19">
        <f t="shared" si="5"/>
        <v>58.85999999999999</v>
      </c>
      <c r="P25" s="19">
        <f t="shared" si="5"/>
        <v>0.938</v>
      </c>
      <c r="Q25" s="59" t="s">
        <v>71</v>
      </c>
      <c r="R25" s="23">
        <f>R26+R27+R28+R29+R30+R31+R32+R33+R35+R36+R34</f>
        <v>2035.85</v>
      </c>
      <c r="S25" s="23">
        <f>S26+S27+S28+S29+S30+S31+S32+S33+S35+S36+S34</f>
        <v>14.733699999999999</v>
      </c>
    </row>
    <row r="26" spans="2:19" ht="24" customHeight="1" thickBot="1">
      <c r="B26" s="1"/>
      <c r="C26" s="3"/>
      <c r="D26" s="70" t="s">
        <v>28</v>
      </c>
      <c r="E26" s="74">
        <v>20</v>
      </c>
      <c r="F26" s="74">
        <f>E26</f>
        <v>20</v>
      </c>
      <c r="G26" s="43"/>
      <c r="H26" s="21">
        <v>3.64</v>
      </c>
      <c r="I26" s="21">
        <v>3.68</v>
      </c>
      <c r="J26" s="21">
        <v>0.014</v>
      </c>
      <c r="K26" s="21">
        <v>48.2</v>
      </c>
      <c r="L26" s="21">
        <v>0.0014</v>
      </c>
      <c r="M26" s="21">
        <v>0.03</v>
      </c>
      <c r="N26" s="21">
        <v>0</v>
      </c>
      <c r="O26" s="21">
        <v>3.4</v>
      </c>
      <c r="P26" s="21">
        <v>0.32</v>
      </c>
      <c r="Q26" s="56"/>
      <c r="R26" s="24">
        <v>240</v>
      </c>
      <c r="S26" s="36">
        <f t="shared" si="1"/>
        <v>4.8</v>
      </c>
    </row>
    <row r="27" spans="2:19" ht="24" customHeight="1" thickBot="1">
      <c r="B27" s="1"/>
      <c r="C27" s="3"/>
      <c r="D27" s="70" t="s">
        <v>29</v>
      </c>
      <c r="E27" s="74">
        <v>20</v>
      </c>
      <c r="F27" s="74">
        <v>16</v>
      </c>
      <c r="G27" s="43"/>
      <c r="H27" s="21">
        <v>0.208</v>
      </c>
      <c r="I27" s="21">
        <v>0.016</v>
      </c>
      <c r="J27" s="21">
        <v>1.344</v>
      </c>
      <c r="K27" s="21">
        <v>5.44</v>
      </c>
      <c r="L27" s="21">
        <v>0.0096</v>
      </c>
      <c r="M27" s="21">
        <v>0.0112</v>
      </c>
      <c r="N27" s="21">
        <v>0.64</v>
      </c>
      <c r="O27" s="21">
        <v>8.16</v>
      </c>
      <c r="P27" s="21">
        <v>0.112</v>
      </c>
      <c r="Q27" s="57"/>
      <c r="R27" s="24">
        <v>49</v>
      </c>
      <c r="S27" s="36">
        <f t="shared" si="1"/>
        <v>0.98</v>
      </c>
    </row>
    <row r="28" spans="2:19" ht="24" customHeight="1" thickBot="1">
      <c r="B28" s="1"/>
      <c r="C28" s="3"/>
      <c r="D28" s="70" t="s">
        <v>30</v>
      </c>
      <c r="E28" s="74">
        <v>30</v>
      </c>
      <c r="F28" s="74">
        <v>24</v>
      </c>
      <c r="G28" s="43"/>
      <c r="H28" s="21">
        <v>0.432</v>
      </c>
      <c r="I28" s="21">
        <v>0.024</v>
      </c>
      <c r="J28" s="21">
        <v>1.128</v>
      </c>
      <c r="K28" s="21">
        <v>6.48</v>
      </c>
      <c r="L28" s="21">
        <v>0</v>
      </c>
      <c r="M28" s="21">
        <v>0.0096</v>
      </c>
      <c r="N28" s="21">
        <v>16.56</v>
      </c>
      <c r="O28" s="21">
        <v>11.52</v>
      </c>
      <c r="P28" s="21">
        <v>0.144</v>
      </c>
      <c r="Q28" s="57"/>
      <c r="R28" s="24">
        <v>54</v>
      </c>
      <c r="S28" s="36">
        <f t="shared" si="1"/>
        <v>1.62</v>
      </c>
    </row>
    <row r="29" spans="2:19" ht="24" customHeight="1" thickBot="1">
      <c r="B29" s="1"/>
      <c r="C29" s="3"/>
      <c r="D29" s="70" t="s">
        <v>31</v>
      </c>
      <c r="E29" s="74">
        <v>40</v>
      </c>
      <c r="F29" s="74">
        <v>24</v>
      </c>
      <c r="G29" s="9"/>
      <c r="H29" s="21">
        <v>0.48</v>
      </c>
      <c r="I29" s="21">
        <v>0.096</v>
      </c>
      <c r="J29" s="21">
        <v>4.152</v>
      </c>
      <c r="K29" s="21">
        <v>19.2</v>
      </c>
      <c r="L29" s="21">
        <v>0.0288</v>
      </c>
      <c r="M29" s="21">
        <v>0.0168</v>
      </c>
      <c r="N29" s="21"/>
      <c r="O29" s="21">
        <v>2.4</v>
      </c>
      <c r="P29" s="21">
        <v>0.216</v>
      </c>
      <c r="Q29" s="57"/>
      <c r="R29" s="24">
        <v>60</v>
      </c>
      <c r="S29" s="36">
        <f t="shared" si="1"/>
        <v>2.4</v>
      </c>
    </row>
    <row r="30" spans="2:19" ht="24" customHeight="1" thickBot="1">
      <c r="B30" s="1"/>
      <c r="C30" s="3"/>
      <c r="D30" s="70" t="s">
        <v>32</v>
      </c>
      <c r="E30" s="74">
        <v>5</v>
      </c>
      <c r="F30" s="74">
        <v>4</v>
      </c>
      <c r="G30" s="9"/>
      <c r="H30" s="21">
        <v>0.056</v>
      </c>
      <c r="I30" s="21"/>
      <c r="J30" s="21">
        <v>0.364</v>
      </c>
      <c r="K30" s="21">
        <v>1.64</v>
      </c>
      <c r="L30" s="21">
        <v>0</v>
      </c>
      <c r="M30" s="21">
        <v>0.028</v>
      </c>
      <c r="N30" s="21">
        <v>0.001</v>
      </c>
      <c r="O30" s="21">
        <v>1.24</v>
      </c>
      <c r="P30" s="21">
        <v>0.032</v>
      </c>
      <c r="Q30" s="56"/>
      <c r="R30" s="24">
        <v>40</v>
      </c>
      <c r="S30" s="36">
        <f t="shared" si="1"/>
        <v>0.2</v>
      </c>
    </row>
    <row r="31" spans="2:19" ht="24" customHeight="1" thickBot="1">
      <c r="B31" s="1"/>
      <c r="C31" s="3"/>
      <c r="D31" s="70" t="s">
        <v>33</v>
      </c>
      <c r="E31" s="74">
        <v>5</v>
      </c>
      <c r="F31" s="74">
        <f>E31</f>
        <v>5</v>
      </c>
      <c r="G31" s="9"/>
      <c r="H31" s="21">
        <v>0.515</v>
      </c>
      <c r="I31" s="21">
        <v>0.055</v>
      </c>
      <c r="J31" s="21">
        <v>3.45</v>
      </c>
      <c r="K31" s="21">
        <v>1.67</v>
      </c>
      <c r="L31" s="21">
        <v>0.0125</v>
      </c>
      <c r="M31" s="21">
        <v>0.004</v>
      </c>
      <c r="N31" s="21"/>
      <c r="O31" s="21">
        <v>0.9</v>
      </c>
      <c r="P31" s="21">
        <v>0.06</v>
      </c>
      <c r="Q31" s="57"/>
      <c r="R31" s="24">
        <v>47</v>
      </c>
      <c r="S31" s="36">
        <f t="shared" si="1"/>
        <v>0.235</v>
      </c>
    </row>
    <row r="32" spans="2:19" ht="24" customHeight="1" thickBot="1">
      <c r="B32" s="1"/>
      <c r="C32" s="3"/>
      <c r="D32" s="70" t="s">
        <v>17</v>
      </c>
      <c r="E32" s="74">
        <v>2</v>
      </c>
      <c r="F32" s="74">
        <f>E32</f>
        <v>2</v>
      </c>
      <c r="G32" s="9"/>
      <c r="H32" s="21">
        <v>0.014</v>
      </c>
      <c r="I32" s="21">
        <v>1.56</v>
      </c>
      <c r="J32" s="21">
        <v>0.02</v>
      </c>
      <c r="K32" s="21">
        <v>1.418</v>
      </c>
      <c r="L32" s="21">
        <v>0.003</v>
      </c>
      <c r="M32" s="21">
        <v>0.024</v>
      </c>
      <c r="N32" s="21">
        <v>0</v>
      </c>
      <c r="O32" s="21">
        <v>0.24</v>
      </c>
      <c r="P32" s="21">
        <v>0.004</v>
      </c>
      <c r="Q32" s="57"/>
      <c r="R32" s="24">
        <v>626.85</v>
      </c>
      <c r="S32" s="36">
        <f t="shared" si="1"/>
        <v>1.2537</v>
      </c>
    </row>
    <row r="33" spans="2:19" ht="24" customHeight="1" thickBot="1">
      <c r="B33" s="1"/>
      <c r="C33" s="3"/>
      <c r="D33" s="70" t="s">
        <v>34</v>
      </c>
      <c r="E33" s="74">
        <v>25</v>
      </c>
      <c r="F33" s="74">
        <v>25</v>
      </c>
      <c r="G33" s="9"/>
      <c r="H33" s="21">
        <v>0.5</v>
      </c>
      <c r="I33" s="21">
        <v>0.8</v>
      </c>
      <c r="J33" s="21">
        <v>1.175</v>
      </c>
      <c r="K33" s="21">
        <v>14.5</v>
      </c>
      <c r="L33" s="21">
        <v>0.0012</v>
      </c>
      <c r="M33" s="21">
        <v>0.0375</v>
      </c>
      <c r="N33" s="21">
        <v>0.375</v>
      </c>
      <c r="O33" s="21">
        <v>31</v>
      </c>
      <c r="P33" s="21">
        <v>0.05</v>
      </c>
      <c r="Q33" s="57"/>
      <c r="R33" s="24">
        <v>61</v>
      </c>
      <c r="S33" s="36">
        <f t="shared" si="1"/>
        <v>1.525</v>
      </c>
    </row>
    <row r="34" spans="2:19" ht="24" customHeight="1" thickBot="1">
      <c r="B34" s="1"/>
      <c r="C34" s="3"/>
      <c r="D34" s="70" t="s">
        <v>56</v>
      </c>
      <c r="E34" s="74">
        <v>6</v>
      </c>
      <c r="F34" s="74">
        <v>6</v>
      </c>
      <c r="G34" s="9"/>
      <c r="H34" s="21">
        <v>0.168</v>
      </c>
      <c r="I34" s="21">
        <v>1.2</v>
      </c>
      <c r="J34" s="21">
        <v>0.192</v>
      </c>
      <c r="K34" s="21">
        <v>12.36</v>
      </c>
      <c r="L34" s="21"/>
      <c r="M34" s="21">
        <v>0.0007</v>
      </c>
      <c r="N34" s="21"/>
      <c r="O34" s="21">
        <v>5.16</v>
      </c>
      <c r="P34" s="21">
        <v>0.018</v>
      </c>
      <c r="Q34" s="16"/>
      <c r="R34" s="28">
        <v>220</v>
      </c>
      <c r="S34" s="50">
        <f t="shared" si="1"/>
        <v>1.32</v>
      </c>
    </row>
    <row r="35" spans="2:19" ht="24" customHeight="1" thickBot="1">
      <c r="B35" s="1"/>
      <c r="C35" s="3"/>
      <c r="D35" s="85" t="s">
        <v>62</v>
      </c>
      <c r="E35" s="74">
        <v>5</v>
      </c>
      <c r="F35" s="74">
        <v>5</v>
      </c>
      <c r="G35" s="9"/>
      <c r="H35" s="21"/>
      <c r="I35" s="21"/>
      <c r="J35" s="21"/>
      <c r="K35" s="21"/>
      <c r="L35" s="21"/>
      <c r="M35" s="21"/>
      <c r="N35" s="21"/>
      <c r="O35" s="21">
        <v>29.44</v>
      </c>
      <c r="P35" s="21">
        <v>0.232</v>
      </c>
      <c r="Q35" s="16"/>
      <c r="R35" s="61">
        <v>18</v>
      </c>
      <c r="S35" s="50">
        <f t="shared" si="1"/>
        <v>0.09</v>
      </c>
    </row>
    <row r="36" spans="2:19" ht="24" customHeight="1" thickBot="1">
      <c r="B36" s="1"/>
      <c r="C36" s="3"/>
      <c r="D36" s="85" t="s">
        <v>65</v>
      </c>
      <c r="E36" s="74">
        <v>0.5</v>
      </c>
      <c r="F36" s="74">
        <v>0.5</v>
      </c>
      <c r="G36" s="9"/>
      <c r="H36" s="21">
        <v>0.076</v>
      </c>
      <c r="I36" s="21">
        <v>0.084</v>
      </c>
      <c r="J36" s="21">
        <v>0.487</v>
      </c>
      <c r="K36" s="21">
        <v>3.13</v>
      </c>
      <c r="L36" s="21"/>
      <c r="M36" s="21">
        <v>0.004</v>
      </c>
      <c r="N36" s="21">
        <v>0.465</v>
      </c>
      <c r="O36" s="21">
        <v>8.34</v>
      </c>
      <c r="P36" s="21">
        <v>0.43</v>
      </c>
      <c r="Q36" s="16"/>
      <c r="R36" s="29">
        <v>620</v>
      </c>
      <c r="S36" s="50">
        <f t="shared" si="1"/>
        <v>0.31</v>
      </c>
    </row>
    <row r="37" spans="1:19" s="4" customFormat="1" ht="24" customHeight="1" thickBot="1">
      <c r="A37" s="38"/>
      <c r="B37" s="15"/>
      <c r="C37" s="7"/>
      <c r="D37" s="83" t="s">
        <v>35</v>
      </c>
      <c r="E37" s="73"/>
      <c r="F37" s="75"/>
      <c r="G37" s="8">
        <v>200</v>
      </c>
      <c r="H37" s="19">
        <f>H38+H39+H40+H41+H42+H43</f>
        <v>16.625999999999998</v>
      </c>
      <c r="I37" s="19">
        <f aca="true" t="shared" si="6" ref="I37:P37">I38+I39+I40+I41+I42+I43</f>
        <v>16.644</v>
      </c>
      <c r="J37" s="19">
        <f t="shared" si="6"/>
        <v>17.419999999999998</v>
      </c>
      <c r="K37" s="19">
        <f t="shared" si="6"/>
        <v>272.18800000000005</v>
      </c>
      <c r="L37" s="19">
        <f t="shared" si="6"/>
        <v>5.7494</v>
      </c>
      <c r="M37" s="19">
        <f t="shared" si="6"/>
        <v>0.21569999999999998</v>
      </c>
      <c r="N37" s="19">
        <f t="shared" si="6"/>
        <v>0.52</v>
      </c>
      <c r="O37" s="19">
        <f t="shared" si="6"/>
        <v>26.72</v>
      </c>
      <c r="P37" s="19">
        <f t="shared" si="6"/>
        <v>2.219</v>
      </c>
      <c r="Q37" s="59" t="s">
        <v>72</v>
      </c>
      <c r="R37" s="23">
        <f>R38+R39+R40+R41+R42+R43</f>
        <v>1130.85</v>
      </c>
      <c r="S37" s="23">
        <f>S38+S39+S40+S41+S42+S43</f>
        <v>30.243699999999997</v>
      </c>
    </row>
    <row r="38" spans="2:19" ht="24" customHeight="1" thickBot="1">
      <c r="B38" s="1"/>
      <c r="C38" s="3"/>
      <c r="D38" s="70" t="s">
        <v>28</v>
      </c>
      <c r="E38" s="74">
        <v>80</v>
      </c>
      <c r="F38" s="74">
        <f>E38</f>
        <v>80</v>
      </c>
      <c r="G38" s="9"/>
      <c r="H38" s="21">
        <v>14.56</v>
      </c>
      <c r="I38" s="21">
        <v>14.72</v>
      </c>
      <c r="J38" s="21">
        <v>0.56</v>
      </c>
      <c r="K38" s="21">
        <v>192.8</v>
      </c>
      <c r="L38" s="21">
        <v>5.6</v>
      </c>
      <c r="M38" s="21">
        <v>0.12</v>
      </c>
      <c r="N38" s="21"/>
      <c r="O38" s="21">
        <v>13.6</v>
      </c>
      <c r="P38" s="21">
        <v>1.28</v>
      </c>
      <c r="Q38" s="56"/>
      <c r="R38" s="24">
        <v>240</v>
      </c>
      <c r="S38" s="36">
        <f t="shared" si="1"/>
        <v>19.2</v>
      </c>
    </row>
    <row r="39" spans="2:19" ht="24" customHeight="1" thickBot="1">
      <c r="B39" s="1"/>
      <c r="C39" s="3"/>
      <c r="D39" s="70" t="s">
        <v>31</v>
      </c>
      <c r="E39" s="74">
        <v>150</v>
      </c>
      <c r="F39" s="74">
        <v>90</v>
      </c>
      <c r="G39" s="43"/>
      <c r="H39" s="21">
        <v>1.8</v>
      </c>
      <c r="I39" s="21">
        <v>0.36</v>
      </c>
      <c r="J39" s="21">
        <v>15.57</v>
      </c>
      <c r="K39" s="21">
        <v>72</v>
      </c>
      <c r="L39" s="21">
        <v>0.144</v>
      </c>
      <c r="M39" s="21">
        <v>0.063</v>
      </c>
      <c r="N39" s="21"/>
      <c r="O39" s="21">
        <v>9</v>
      </c>
      <c r="P39" s="21">
        <v>0.81</v>
      </c>
      <c r="Q39" s="57"/>
      <c r="R39" s="24">
        <v>60</v>
      </c>
      <c r="S39" s="36">
        <f t="shared" si="1"/>
        <v>9</v>
      </c>
    </row>
    <row r="40" spans="2:19" ht="24" customHeight="1" thickBot="1">
      <c r="B40" s="1"/>
      <c r="C40" s="3"/>
      <c r="D40" s="70" t="s">
        <v>32</v>
      </c>
      <c r="E40" s="74">
        <v>5</v>
      </c>
      <c r="F40" s="74">
        <v>4</v>
      </c>
      <c r="G40" s="9"/>
      <c r="H40" s="21">
        <v>0.056</v>
      </c>
      <c r="I40" s="21"/>
      <c r="J40" s="21">
        <v>0.364</v>
      </c>
      <c r="K40" s="21">
        <v>1.64</v>
      </c>
      <c r="L40" s="21"/>
      <c r="M40" s="21">
        <v>0.0008</v>
      </c>
      <c r="N40" s="21">
        <v>0.36</v>
      </c>
      <c r="O40" s="21">
        <v>1.24</v>
      </c>
      <c r="P40" s="21">
        <v>0.028</v>
      </c>
      <c r="Q40" s="57"/>
      <c r="R40" s="24">
        <v>40</v>
      </c>
      <c r="S40" s="36">
        <f t="shared" si="1"/>
        <v>0.2</v>
      </c>
    </row>
    <row r="41" spans="2:19" ht="24" customHeight="1" thickBot="1">
      <c r="B41" s="1"/>
      <c r="C41" s="3"/>
      <c r="D41" s="70" t="s">
        <v>29</v>
      </c>
      <c r="E41" s="74">
        <v>5</v>
      </c>
      <c r="F41" s="74">
        <v>4</v>
      </c>
      <c r="G41" s="9"/>
      <c r="H41" s="21">
        <v>0.052</v>
      </c>
      <c r="I41" s="21">
        <v>0.004</v>
      </c>
      <c r="J41" s="21">
        <v>0.336</v>
      </c>
      <c r="K41" s="21">
        <v>1.36</v>
      </c>
      <c r="L41" s="21">
        <v>0.0024</v>
      </c>
      <c r="M41" s="21">
        <v>0.0028</v>
      </c>
      <c r="N41" s="21">
        <v>0.16</v>
      </c>
      <c r="O41" s="21">
        <v>2.04</v>
      </c>
      <c r="P41" s="21">
        <v>0.028</v>
      </c>
      <c r="Q41" s="57"/>
      <c r="R41" s="24">
        <v>49</v>
      </c>
      <c r="S41" s="36">
        <f t="shared" si="1"/>
        <v>0.245</v>
      </c>
    </row>
    <row r="42" spans="2:19" ht="24" customHeight="1" thickBot="1">
      <c r="B42" s="1"/>
      <c r="C42" s="3"/>
      <c r="D42" s="70" t="s">
        <v>17</v>
      </c>
      <c r="E42" s="74">
        <v>2</v>
      </c>
      <c r="F42" s="74">
        <f>E42</f>
        <v>2</v>
      </c>
      <c r="G42" s="9"/>
      <c r="H42" s="21">
        <v>0.014</v>
      </c>
      <c r="I42" s="21">
        <v>1.56</v>
      </c>
      <c r="J42" s="21">
        <v>0.02</v>
      </c>
      <c r="K42" s="21">
        <v>1.418</v>
      </c>
      <c r="L42" s="21">
        <v>0.003</v>
      </c>
      <c r="M42" s="21">
        <v>0.024</v>
      </c>
      <c r="N42" s="21"/>
      <c r="O42" s="21">
        <v>0.24</v>
      </c>
      <c r="P42" s="21">
        <v>0.004</v>
      </c>
      <c r="Q42" s="57"/>
      <c r="R42" s="24">
        <v>626.85</v>
      </c>
      <c r="S42" s="36">
        <f t="shared" si="1"/>
        <v>1.2537</v>
      </c>
    </row>
    <row r="43" spans="2:19" ht="24" customHeight="1" thickBot="1">
      <c r="B43" s="1"/>
      <c r="C43" s="3"/>
      <c r="D43" s="70" t="s">
        <v>36</v>
      </c>
      <c r="E43" s="74">
        <v>3</v>
      </c>
      <c r="F43" s="74">
        <f>E43</f>
        <v>3</v>
      </c>
      <c r="G43" s="9"/>
      <c r="H43" s="21">
        <v>0.144</v>
      </c>
      <c r="I43" s="21"/>
      <c r="J43" s="21">
        <v>0.57</v>
      </c>
      <c r="K43" s="21">
        <v>2.97</v>
      </c>
      <c r="L43" s="21"/>
      <c r="M43" s="21">
        <v>0.0051</v>
      </c>
      <c r="N43" s="21"/>
      <c r="O43" s="21">
        <v>0.6</v>
      </c>
      <c r="P43" s="21">
        <v>0.069</v>
      </c>
      <c r="Q43" s="57"/>
      <c r="R43" s="24">
        <v>115</v>
      </c>
      <c r="S43" s="36">
        <f t="shared" si="1"/>
        <v>0.345</v>
      </c>
    </row>
    <row r="44" spans="1:19" s="4" customFormat="1" ht="24" customHeight="1" thickBot="1">
      <c r="A44" s="38"/>
      <c r="B44" s="15"/>
      <c r="C44" s="7"/>
      <c r="D44" s="83" t="s">
        <v>37</v>
      </c>
      <c r="E44" s="73"/>
      <c r="F44" s="75"/>
      <c r="G44" s="8">
        <v>200</v>
      </c>
      <c r="H44" s="19">
        <f>H45+H46</f>
        <v>0.048</v>
      </c>
      <c r="I44" s="19">
        <f aca="true" t="shared" si="7" ref="I44:P44">I45+I46</f>
        <v>0.016</v>
      </c>
      <c r="J44" s="19">
        <f t="shared" si="7"/>
        <v>16.17</v>
      </c>
      <c r="K44" s="19">
        <f t="shared" si="7"/>
        <v>62.050000000000004</v>
      </c>
      <c r="L44" s="19">
        <f t="shared" si="7"/>
        <v>0</v>
      </c>
      <c r="M44" s="19">
        <f t="shared" si="7"/>
        <v>0.032</v>
      </c>
      <c r="N44" s="19">
        <f t="shared" si="7"/>
        <v>0.032</v>
      </c>
      <c r="O44" s="19">
        <f t="shared" si="7"/>
        <v>6.7</v>
      </c>
      <c r="P44" s="19">
        <f t="shared" si="7"/>
        <v>0.285</v>
      </c>
      <c r="Q44" s="59" t="s">
        <v>73</v>
      </c>
      <c r="R44" s="23">
        <f>R45+R46</f>
        <v>262</v>
      </c>
      <c r="S44" s="23">
        <f>S45+S46</f>
        <v>2.5300000000000002</v>
      </c>
    </row>
    <row r="45" spans="2:19" ht="24" customHeight="1" thickBot="1">
      <c r="B45" s="1"/>
      <c r="C45" s="3"/>
      <c r="D45" s="70" t="s">
        <v>38</v>
      </c>
      <c r="E45" s="74">
        <v>8</v>
      </c>
      <c r="F45" s="74">
        <f>E45</f>
        <v>8</v>
      </c>
      <c r="G45" s="9"/>
      <c r="H45" s="21">
        <v>0.048</v>
      </c>
      <c r="I45" s="21">
        <v>0.016</v>
      </c>
      <c r="J45" s="21">
        <v>1.2</v>
      </c>
      <c r="K45" s="21">
        <v>5.2</v>
      </c>
      <c r="L45" s="21"/>
      <c r="M45" s="21">
        <v>0.032</v>
      </c>
      <c r="N45" s="21">
        <v>0.032</v>
      </c>
      <c r="O45" s="21">
        <v>6.4</v>
      </c>
      <c r="P45" s="21">
        <v>0.24</v>
      </c>
      <c r="Q45" s="56"/>
      <c r="R45" s="24">
        <v>200</v>
      </c>
      <c r="S45" s="36">
        <f t="shared" si="1"/>
        <v>1.6</v>
      </c>
    </row>
    <row r="46" spans="2:19" ht="24" customHeight="1" thickBot="1">
      <c r="B46" s="1"/>
      <c r="C46" s="3"/>
      <c r="D46" s="70" t="s">
        <v>21</v>
      </c>
      <c r="E46" s="74">
        <v>15</v>
      </c>
      <c r="F46" s="74">
        <f>E46</f>
        <v>15</v>
      </c>
      <c r="G46" s="43"/>
      <c r="H46" s="22"/>
      <c r="I46" s="22"/>
      <c r="J46" s="21">
        <v>14.97</v>
      </c>
      <c r="K46" s="21">
        <v>56.85</v>
      </c>
      <c r="L46" s="21"/>
      <c r="M46" s="21"/>
      <c r="N46" s="21"/>
      <c r="O46" s="21">
        <v>0.3</v>
      </c>
      <c r="P46" s="21">
        <v>0.045</v>
      </c>
      <c r="Q46" s="57"/>
      <c r="R46" s="24">
        <v>62</v>
      </c>
      <c r="S46" s="36">
        <f t="shared" si="1"/>
        <v>0.93</v>
      </c>
    </row>
    <row r="47" spans="1:19" s="4" customFormat="1" ht="24" customHeight="1" thickBot="1">
      <c r="A47" s="38"/>
      <c r="B47" s="15"/>
      <c r="C47" s="7"/>
      <c r="D47" s="83" t="s">
        <v>39</v>
      </c>
      <c r="E47" s="73">
        <v>40</v>
      </c>
      <c r="F47" s="73">
        <f>E47</f>
        <v>40</v>
      </c>
      <c r="G47" s="8">
        <v>40</v>
      </c>
      <c r="H47" s="19">
        <v>2.64</v>
      </c>
      <c r="I47" s="19">
        <v>0.48</v>
      </c>
      <c r="J47" s="19">
        <v>13.6</v>
      </c>
      <c r="K47" s="19">
        <v>72.4</v>
      </c>
      <c r="L47" s="19">
        <v>0.07</v>
      </c>
      <c r="M47" s="19">
        <v>0.03</v>
      </c>
      <c r="N47" s="19"/>
      <c r="O47" s="19">
        <v>14</v>
      </c>
      <c r="P47" s="19">
        <v>1.5</v>
      </c>
      <c r="Q47" s="55" t="s">
        <v>74</v>
      </c>
      <c r="R47" s="25">
        <v>52.37</v>
      </c>
      <c r="S47" s="37">
        <f t="shared" si="1"/>
        <v>2.0947999999999998</v>
      </c>
    </row>
    <row r="48" spans="1:19" s="4" customFormat="1" ht="24" customHeight="1" thickBot="1">
      <c r="A48" s="38"/>
      <c r="B48" s="15"/>
      <c r="C48" s="5" t="s">
        <v>40</v>
      </c>
      <c r="D48" s="83" t="s">
        <v>77</v>
      </c>
      <c r="E48" s="73"/>
      <c r="F48" s="75"/>
      <c r="G48" s="8">
        <v>72</v>
      </c>
      <c r="H48" s="19">
        <f>H49+H50+H51+H53+H54+H55+H56</f>
        <v>4.7475000000000005</v>
      </c>
      <c r="I48" s="19">
        <f aca="true" t="shared" si="8" ref="I48:P48">I49+I50+I51+I53+I54+I55+I56</f>
        <v>12.5315</v>
      </c>
      <c r="J48" s="19">
        <f t="shared" si="8"/>
        <v>33.401500000000006</v>
      </c>
      <c r="K48" s="19">
        <f t="shared" si="8"/>
        <v>266.945</v>
      </c>
      <c r="L48" s="19">
        <f t="shared" si="8"/>
        <v>0.18635000000000002</v>
      </c>
      <c r="M48" s="19">
        <f>M49+M50+M51+M53+M54+M55+M56</f>
        <v>0.09670000000000001</v>
      </c>
      <c r="N48" s="19">
        <f t="shared" si="8"/>
        <v>0.225</v>
      </c>
      <c r="O48" s="19">
        <f t="shared" si="8"/>
        <v>31.175000000000004</v>
      </c>
      <c r="P48" s="19">
        <f t="shared" si="8"/>
        <v>0.7615</v>
      </c>
      <c r="Q48" s="59" t="s">
        <v>76</v>
      </c>
      <c r="R48" s="23">
        <f>R49+R50+R51+R53+R54+R55+R56+R52</f>
        <v>1140.35</v>
      </c>
      <c r="S48" s="23">
        <f>S49+S50+S51+S53+S54+S55+S56+S52</f>
        <v>11.5107</v>
      </c>
    </row>
    <row r="49" spans="2:19" ht="24" customHeight="1" thickBot="1">
      <c r="B49" s="1"/>
      <c r="C49" s="3"/>
      <c r="D49" s="70" t="s">
        <v>41</v>
      </c>
      <c r="E49" s="74">
        <v>40</v>
      </c>
      <c r="F49" s="74">
        <v>40</v>
      </c>
      <c r="G49" s="43"/>
      <c r="H49" s="21">
        <v>4.12</v>
      </c>
      <c r="I49" s="21">
        <v>0.44</v>
      </c>
      <c r="J49" s="21">
        <v>27.6</v>
      </c>
      <c r="K49" s="21">
        <v>133.6</v>
      </c>
      <c r="L49" s="21">
        <v>0.1</v>
      </c>
      <c r="M49" s="21">
        <v>0.032</v>
      </c>
      <c r="N49" s="22"/>
      <c r="O49" s="21">
        <v>7.2</v>
      </c>
      <c r="P49" s="21">
        <v>0.48</v>
      </c>
      <c r="Q49" s="56"/>
      <c r="R49" s="24">
        <v>47</v>
      </c>
      <c r="S49" s="36">
        <f t="shared" si="1"/>
        <v>1.88</v>
      </c>
    </row>
    <row r="50" spans="2:19" ht="24" customHeight="1" thickBot="1">
      <c r="B50" s="1"/>
      <c r="C50" s="3"/>
      <c r="D50" s="70" t="s">
        <v>21</v>
      </c>
      <c r="E50" s="74">
        <v>5</v>
      </c>
      <c r="F50" s="74">
        <v>5</v>
      </c>
      <c r="G50" s="9"/>
      <c r="H50" s="21"/>
      <c r="I50" s="21"/>
      <c r="J50" s="21">
        <v>4.99</v>
      </c>
      <c r="K50" s="21">
        <v>18.95</v>
      </c>
      <c r="L50" s="21"/>
      <c r="M50" s="21"/>
      <c r="N50" s="21"/>
      <c r="O50" s="21">
        <v>0.1</v>
      </c>
      <c r="P50" s="21">
        <v>0.015</v>
      </c>
      <c r="Q50" s="57"/>
      <c r="R50" s="24">
        <v>62</v>
      </c>
      <c r="S50" s="36">
        <f t="shared" si="1"/>
        <v>0.31</v>
      </c>
    </row>
    <row r="51" spans="2:19" ht="24" customHeight="1" thickBot="1">
      <c r="B51" s="1"/>
      <c r="C51" s="3"/>
      <c r="D51" s="70" t="s">
        <v>42</v>
      </c>
      <c r="E51" s="76" t="s">
        <v>52</v>
      </c>
      <c r="F51" s="74" t="str">
        <f>E51</f>
        <v>0,5</v>
      </c>
      <c r="G51" s="9"/>
      <c r="H51" s="21">
        <v>0.0635</v>
      </c>
      <c r="I51" s="21">
        <v>0.0575</v>
      </c>
      <c r="J51" s="21">
        <v>0.0035</v>
      </c>
      <c r="K51" s="21">
        <v>0.785</v>
      </c>
      <c r="L51" s="21">
        <v>0.00035</v>
      </c>
      <c r="M51" s="21">
        <v>0.0022</v>
      </c>
      <c r="N51" s="21"/>
      <c r="O51" s="21">
        <v>0.275</v>
      </c>
      <c r="P51" s="21">
        <v>0.0125</v>
      </c>
      <c r="Q51" s="57"/>
      <c r="R51" s="24">
        <v>9.5</v>
      </c>
      <c r="S51" s="36">
        <f>(E51*R51)</f>
        <v>4.75</v>
      </c>
    </row>
    <row r="52" spans="2:19" ht="24" customHeight="1" thickBot="1">
      <c r="B52" s="1"/>
      <c r="C52" s="3"/>
      <c r="D52" s="70" t="s">
        <v>29</v>
      </c>
      <c r="E52" s="76" t="s">
        <v>81</v>
      </c>
      <c r="F52" s="74">
        <v>6</v>
      </c>
      <c r="G52" s="9"/>
      <c r="H52" s="21">
        <v>0.078</v>
      </c>
      <c r="I52" s="21">
        <v>0.006</v>
      </c>
      <c r="J52" s="21">
        <v>0.504</v>
      </c>
      <c r="K52" s="21">
        <v>2.04</v>
      </c>
      <c r="L52" s="21">
        <v>0.0036</v>
      </c>
      <c r="M52" s="21">
        <v>0.0042</v>
      </c>
      <c r="N52" s="21">
        <v>0.24</v>
      </c>
      <c r="O52" s="21">
        <v>3.06</v>
      </c>
      <c r="P52" s="21">
        <v>0.036</v>
      </c>
      <c r="Q52" s="57"/>
      <c r="R52" s="24">
        <v>49</v>
      </c>
      <c r="S52" s="36">
        <f t="shared" si="1"/>
        <v>0.392</v>
      </c>
    </row>
    <row r="53" spans="2:19" ht="24" customHeight="1" thickBot="1">
      <c r="B53" s="1"/>
      <c r="C53" s="3"/>
      <c r="D53" s="70" t="s">
        <v>43</v>
      </c>
      <c r="E53" s="74">
        <v>15</v>
      </c>
      <c r="F53" s="74">
        <v>15</v>
      </c>
      <c r="G53" s="9"/>
      <c r="H53" s="21">
        <v>0.42</v>
      </c>
      <c r="I53" s="21">
        <v>0.48</v>
      </c>
      <c r="J53" s="21">
        <v>0.705</v>
      </c>
      <c r="K53" s="21">
        <v>8.7</v>
      </c>
      <c r="L53" s="21">
        <v>0.006</v>
      </c>
      <c r="M53" s="21">
        <v>0.0225</v>
      </c>
      <c r="N53" s="21">
        <v>0.225</v>
      </c>
      <c r="O53" s="21">
        <v>18.6</v>
      </c>
      <c r="P53" s="21">
        <v>0.03</v>
      </c>
      <c r="Q53" s="57"/>
      <c r="R53" s="24">
        <v>61</v>
      </c>
      <c r="S53" s="36">
        <f t="shared" si="1"/>
        <v>0.915</v>
      </c>
    </row>
    <row r="54" spans="2:19" ht="24" customHeight="1" thickBot="1">
      <c r="B54" s="1"/>
      <c r="C54" s="3"/>
      <c r="D54" s="70" t="s">
        <v>17</v>
      </c>
      <c r="E54" s="74">
        <v>2</v>
      </c>
      <c r="F54" s="74">
        <v>2</v>
      </c>
      <c r="G54" s="9"/>
      <c r="H54" s="21">
        <v>0.014</v>
      </c>
      <c r="I54" s="21">
        <v>1.56</v>
      </c>
      <c r="J54" s="21">
        <v>0.02</v>
      </c>
      <c r="K54" s="21">
        <v>14.18</v>
      </c>
      <c r="L54" s="21">
        <v>0.03</v>
      </c>
      <c r="M54" s="21">
        <v>0.02</v>
      </c>
      <c r="N54" s="21"/>
      <c r="O54" s="21">
        <v>0.6</v>
      </c>
      <c r="P54" s="21">
        <v>0.004</v>
      </c>
      <c r="Q54" s="57"/>
      <c r="R54" s="24">
        <v>626.85</v>
      </c>
      <c r="S54" s="36">
        <f t="shared" si="1"/>
        <v>1.2537</v>
      </c>
    </row>
    <row r="55" spans="2:19" ht="24" customHeight="1" thickBot="1">
      <c r="B55" s="1"/>
      <c r="C55" s="3"/>
      <c r="D55" s="70" t="s">
        <v>27</v>
      </c>
      <c r="E55" s="74">
        <v>10</v>
      </c>
      <c r="F55" s="74">
        <f>E55</f>
        <v>10</v>
      </c>
      <c r="G55" s="9"/>
      <c r="H55" s="21"/>
      <c r="I55" s="21">
        <v>9.99</v>
      </c>
      <c r="J55" s="21"/>
      <c r="K55" s="21">
        <v>89.9</v>
      </c>
      <c r="L55" s="21"/>
      <c r="M55" s="21"/>
      <c r="N55" s="21"/>
      <c r="O55" s="21"/>
      <c r="P55" s="21"/>
      <c r="Q55" s="57"/>
      <c r="R55" s="24">
        <v>180</v>
      </c>
      <c r="S55" s="36">
        <f t="shared" si="1"/>
        <v>1.8</v>
      </c>
    </row>
    <row r="56" spans="2:19" ht="24" customHeight="1" thickBot="1">
      <c r="B56" s="1"/>
      <c r="C56" s="3"/>
      <c r="D56" s="85" t="s">
        <v>44</v>
      </c>
      <c r="E56" s="74">
        <v>2</v>
      </c>
      <c r="F56" s="74">
        <f>E56</f>
        <v>2</v>
      </c>
      <c r="G56" s="9"/>
      <c r="H56" s="21">
        <v>0.13</v>
      </c>
      <c r="I56" s="21">
        <v>0.004</v>
      </c>
      <c r="J56" s="21">
        <v>0.083</v>
      </c>
      <c r="K56" s="21">
        <v>0.83</v>
      </c>
      <c r="L56" s="21">
        <v>0.05</v>
      </c>
      <c r="M56" s="21">
        <v>0.02</v>
      </c>
      <c r="N56" s="21"/>
      <c r="O56" s="21">
        <v>4.4</v>
      </c>
      <c r="P56" s="21">
        <v>0.22</v>
      </c>
      <c r="Q56" s="57"/>
      <c r="R56" s="24">
        <v>105</v>
      </c>
      <c r="S56" s="36">
        <f t="shared" si="1"/>
        <v>0.21</v>
      </c>
    </row>
    <row r="57" spans="1:19" s="4" customFormat="1" ht="24" customHeight="1" thickBot="1">
      <c r="A57" s="38"/>
      <c r="B57" s="15"/>
      <c r="C57" s="7"/>
      <c r="D57" s="83" t="s">
        <v>45</v>
      </c>
      <c r="E57" s="73"/>
      <c r="F57" s="75"/>
      <c r="G57" s="8">
        <v>200</v>
      </c>
      <c r="H57" s="19">
        <f>H58+H59</f>
        <v>1.96</v>
      </c>
      <c r="I57" s="19">
        <f aca="true" t="shared" si="9" ref="I57:P57">I58+I59</f>
        <v>2.24</v>
      </c>
      <c r="J57" s="19">
        <f t="shared" si="9"/>
        <v>18.26</v>
      </c>
      <c r="K57" s="19">
        <f t="shared" si="9"/>
        <v>242.45</v>
      </c>
      <c r="L57" s="19">
        <f t="shared" si="9"/>
        <v>0.028</v>
      </c>
      <c r="M57" s="19">
        <f t="shared" si="9"/>
        <v>0.105</v>
      </c>
      <c r="N57" s="19">
        <f t="shared" si="9"/>
        <v>1.05</v>
      </c>
      <c r="O57" s="19">
        <f t="shared" si="9"/>
        <v>87.1</v>
      </c>
      <c r="P57" s="19">
        <f t="shared" si="9"/>
        <v>0.185</v>
      </c>
      <c r="Q57" s="59" t="s">
        <v>75</v>
      </c>
      <c r="R57" s="23">
        <f>R58+R59</f>
        <v>123</v>
      </c>
      <c r="S57" s="23">
        <f>S58+S59</f>
        <v>5.199999999999999</v>
      </c>
    </row>
    <row r="58" spans="2:19" ht="24" customHeight="1" thickBot="1">
      <c r="B58" s="1"/>
      <c r="C58" s="3"/>
      <c r="D58" s="70" t="s">
        <v>34</v>
      </c>
      <c r="E58" s="74">
        <v>70</v>
      </c>
      <c r="F58" s="74">
        <f>E58</f>
        <v>70</v>
      </c>
      <c r="G58" s="9"/>
      <c r="H58" s="21">
        <v>1.96</v>
      </c>
      <c r="I58" s="21">
        <v>2.24</v>
      </c>
      <c r="J58" s="21">
        <v>3.29</v>
      </c>
      <c r="K58" s="21">
        <v>185.6</v>
      </c>
      <c r="L58" s="21">
        <v>0.028</v>
      </c>
      <c r="M58" s="21">
        <v>0.105</v>
      </c>
      <c r="N58" s="21">
        <v>1.05</v>
      </c>
      <c r="O58" s="21">
        <v>86.8</v>
      </c>
      <c r="P58" s="21">
        <v>0.14</v>
      </c>
      <c r="Q58" s="56"/>
      <c r="R58" s="24">
        <v>61</v>
      </c>
      <c r="S58" s="36">
        <f t="shared" si="1"/>
        <v>4.27</v>
      </c>
    </row>
    <row r="59" spans="2:19" ht="24" customHeight="1" thickBot="1">
      <c r="B59" s="1"/>
      <c r="C59" s="3"/>
      <c r="D59" s="70" t="s">
        <v>21</v>
      </c>
      <c r="E59" s="74">
        <v>15</v>
      </c>
      <c r="F59" s="74">
        <f>E59</f>
        <v>15</v>
      </c>
      <c r="G59" s="43"/>
      <c r="H59" s="21"/>
      <c r="I59" s="21"/>
      <c r="J59" s="21">
        <v>14.97</v>
      </c>
      <c r="K59" s="21">
        <v>56.85</v>
      </c>
      <c r="L59" s="21"/>
      <c r="M59" s="21"/>
      <c r="N59" s="21"/>
      <c r="O59" s="21">
        <v>0.3</v>
      </c>
      <c r="P59" s="21">
        <v>0.045</v>
      </c>
      <c r="Q59" s="57"/>
      <c r="R59" s="24">
        <v>62</v>
      </c>
      <c r="S59" s="36">
        <f t="shared" si="1"/>
        <v>0.93</v>
      </c>
    </row>
    <row r="60" spans="2:19" ht="20.25" customHeight="1" thickBot="1">
      <c r="B60" s="10"/>
      <c r="C60" s="2"/>
      <c r="D60" s="2" t="s">
        <v>46</v>
      </c>
      <c r="E60" s="43"/>
      <c r="F60" s="43"/>
      <c r="G60" s="43"/>
      <c r="H60" s="22">
        <f>H57+H48+H47+H44+H37+H25+H20+H17+H13+H9</f>
        <v>39.619499999999995</v>
      </c>
      <c r="I60" s="22">
        <f>I57+I48+I47+I44+I37+I25+I20+I17+I13+I9</f>
        <v>96.49249999999999</v>
      </c>
      <c r="J60" s="22">
        <f>J57+J48+J47+J44+J37+J25+J20+J17+J13+J9</f>
        <v>188.0685</v>
      </c>
      <c r="K60" s="22">
        <f>K57+K48+K47+K44+K37+K25+K20+K17+K13+K9</f>
        <v>1884.261</v>
      </c>
      <c r="L60" s="22">
        <f>L57+L48+L47+L44+L37+L25++L20+L17+L13+L9</f>
        <v>6.773249999999999</v>
      </c>
      <c r="M60" s="22">
        <f>M57+M48+M47+M44+M37+M25+M20+M17+M13+M9</f>
        <v>0.8648999999999999</v>
      </c>
      <c r="N60" s="22">
        <f>N57+N48+N47+N44+N37+N25+N20+N17+N13+N9</f>
        <v>19.403000000000002</v>
      </c>
      <c r="O60" s="22">
        <f>O57+O48+O47+O44+O37+O25+O20+O17+O13+O9</f>
        <v>254.295</v>
      </c>
      <c r="P60" s="22">
        <f>P57+P48+P47+P44+P37+P25+P20+P17+P13+P9</f>
        <v>7.3395</v>
      </c>
      <c r="Q60" s="60"/>
      <c r="R60" s="26">
        <f>R57+R48+R47+R44+R37+R25+R20+R17+R13+R9</f>
        <v>6805.17</v>
      </c>
      <c r="S60" s="26">
        <f>S57+S48+S47+S44+S37+S25+S20+S17+S13+S9+S21</f>
        <v>90.91105</v>
      </c>
    </row>
    <row r="64" ht="15" thickBot="1"/>
    <row r="65" spans="2:19" ht="31.5" customHeight="1" thickBot="1">
      <c r="B65" s="87" t="s">
        <v>1</v>
      </c>
      <c r="C65" s="87" t="s">
        <v>53</v>
      </c>
      <c r="D65" s="87" t="s">
        <v>54</v>
      </c>
      <c r="E65" s="87" t="s">
        <v>2</v>
      </c>
      <c r="F65" s="87" t="s">
        <v>3</v>
      </c>
      <c r="G65" s="87" t="s">
        <v>49</v>
      </c>
      <c r="H65" s="96" t="s">
        <v>4</v>
      </c>
      <c r="I65" s="109"/>
      <c r="J65" s="110"/>
      <c r="K65" s="87" t="s">
        <v>60</v>
      </c>
      <c r="L65" s="96" t="s">
        <v>51</v>
      </c>
      <c r="M65" s="109"/>
      <c r="N65" s="110"/>
      <c r="O65" s="96" t="s">
        <v>61</v>
      </c>
      <c r="P65" s="110"/>
      <c r="Q65" s="92" t="s">
        <v>67</v>
      </c>
      <c r="R65" s="102" t="s">
        <v>5</v>
      </c>
      <c r="S65" s="105" t="s">
        <v>48</v>
      </c>
    </row>
    <row r="66" spans="2:19" ht="15" customHeight="1" thickBot="1">
      <c r="B66" s="90"/>
      <c r="C66" s="90"/>
      <c r="D66" s="90"/>
      <c r="E66" s="90"/>
      <c r="F66" s="90"/>
      <c r="G66" s="88"/>
      <c r="H66" s="111"/>
      <c r="I66" s="112"/>
      <c r="J66" s="113"/>
      <c r="K66" s="88"/>
      <c r="L66" s="111"/>
      <c r="M66" s="112"/>
      <c r="N66" s="113"/>
      <c r="O66" s="111"/>
      <c r="P66" s="113"/>
      <c r="Q66" s="93"/>
      <c r="R66" s="117"/>
      <c r="S66" s="105"/>
    </row>
    <row r="67" spans="2:19" ht="15" customHeight="1" thickBot="1">
      <c r="B67" s="90"/>
      <c r="C67" s="90"/>
      <c r="D67" s="90"/>
      <c r="E67" s="90"/>
      <c r="F67" s="90"/>
      <c r="G67" s="88"/>
      <c r="H67" s="111"/>
      <c r="I67" s="112"/>
      <c r="J67" s="113"/>
      <c r="K67" s="88"/>
      <c r="L67" s="111"/>
      <c r="M67" s="112"/>
      <c r="N67" s="113"/>
      <c r="O67" s="111"/>
      <c r="P67" s="113"/>
      <c r="Q67" s="93"/>
      <c r="R67" s="117"/>
      <c r="S67" s="105"/>
    </row>
    <row r="68" spans="2:19" ht="15" customHeight="1" thickBot="1">
      <c r="B68" s="90"/>
      <c r="C68" s="90"/>
      <c r="D68" s="90"/>
      <c r="E68" s="90"/>
      <c r="F68" s="90"/>
      <c r="G68" s="88"/>
      <c r="H68" s="111"/>
      <c r="I68" s="112"/>
      <c r="J68" s="113"/>
      <c r="K68" s="88"/>
      <c r="L68" s="111"/>
      <c r="M68" s="112"/>
      <c r="N68" s="113"/>
      <c r="O68" s="111"/>
      <c r="P68" s="113"/>
      <c r="Q68" s="93"/>
      <c r="R68" s="117"/>
      <c r="S68" s="105"/>
    </row>
    <row r="69" spans="2:19" ht="21.75" customHeight="1" thickBot="1">
      <c r="B69" s="91"/>
      <c r="C69" s="91"/>
      <c r="D69" s="91"/>
      <c r="E69" s="91"/>
      <c r="F69" s="91"/>
      <c r="G69" s="89"/>
      <c r="H69" s="114"/>
      <c r="I69" s="115"/>
      <c r="J69" s="116"/>
      <c r="K69" s="89"/>
      <c r="L69" s="114"/>
      <c r="M69" s="115"/>
      <c r="N69" s="116"/>
      <c r="O69" s="114"/>
      <c r="P69" s="116"/>
      <c r="Q69" s="94"/>
      <c r="R69" s="118"/>
      <c r="S69" s="105"/>
    </row>
    <row r="70" spans="2:19" ht="15.75" thickBot="1">
      <c r="B70" s="42"/>
      <c r="C70" s="43"/>
      <c r="D70" s="43"/>
      <c r="E70" s="43"/>
      <c r="F70" s="43"/>
      <c r="G70" s="43"/>
      <c r="H70" s="43" t="s">
        <v>6</v>
      </c>
      <c r="I70" s="43" t="s">
        <v>7</v>
      </c>
      <c r="J70" s="43" t="s">
        <v>8</v>
      </c>
      <c r="K70" s="43"/>
      <c r="L70" s="43" t="s">
        <v>9</v>
      </c>
      <c r="M70" s="43" t="s">
        <v>10</v>
      </c>
      <c r="N70" s="43" t="s">
        <v>11</v>
      </c>
      <c r="O70" s="43" t="s">
        <v>12</v>
      </c>
      <c r="P70" s="43" t="s">
        <v>13</v>
      </c>
      <c r="Q70" s="54"/>
      <c r="R70" s="45"/>
      <c r="S70" s="46"/>
    </row>
    <row r="71" spans="2:19" ht="24" customHeight="1" thickBot="1">
      <c r="B71" s="15"/>
      <c r="C71" s="5" t="s">
        <v>47</v>
      </c>
      <c r="D71" s="72" t="s">
        <v>82</v>
      </c>
      <c r="E71" s="77"/>
      <c r="F71" s="77"/>
      <c r="G71" s="17">
        <v>200</v>
      </c>
      <c r="H71" s="19">
        <f>H72+H73+H74+H75+H79</f>
        <v>6.0680000000000005</v>
      </c>
      <c r="I71" s="19">
        <f aca="true" t="shared" si="10" ref="I71:P71">I72+I73+I74+I75+I79</f>
        <v>5.526</v>
      </c>
      <c r="J71" s="19">
        <f t="shared" si="10"/>
        <v>44.300999999999995</v>
      </c>
      <c r="K71" s="19">
        <f t="shared" si="10"/>
        <v>248.32</v>
      </c>
      <c r="L71" s="19">
        <f t="shared" si="10"/>
        <v>0.0672</v>
      </c>
      <c r="M71" s="19">
        <f t="shared" si="10"/>
        <v>0.1715</v>
      </c>
      <c r="N71" s="19">
        <f t="shared" si="10"/>
        <v>1.395</v>
      </c>
      <c r="O71" s="19">
        <f t="shared" si="10"/>
        <v>124.41999999999997</v>
      </c>
      <c r="P71" s="19">
        <f t="shared" si="10"/>
        <v>1.0599999999999998</v>
      </c>
      <c r="Q71" s="59" t="s">
        <v>79</v>
      </c>
      <c r="R71" s="23">
        <f>R72+R73+R74+R75+R79</f>
        <v>860.85</v>
      </c>
      <c r="S71" s="23">
        <f>SUM(S72:S79)</f>
        <v>14.035700000000002</v>
      </c>
    </row>
    <row r="72" spans="2:19" ht="24" customHeight="1" thickBot="1">
      <c r="B72" s="1"/>
      <c r="C72" s="3"/>
      <c r="D72" s="71" t="s">
        <v>57</v>
      </c>
      <c r="E72" s="74">
        <v>30</v>
      </c>
      <c r="F72" s="74">
        <v>30</v>
      </c>
      <c r="G72" s="66"/>
      <c r="H72" s="21">
        <v>3.45</v>
      </c>
      <c r="I72" s="21">
        <v>0.99</v>
      </c>
      <c r="J72" s="21">
        <v>19.95</v>
      </c>
      <c r="K72" s="21">
        <v>104.4</v>
      </c>
      <c r="L72" s="21"/>
      <c r="M72" s="21">
        <v>0.012</v>
      </c>
      <c r="N72" s="21"/>
      <c r="O72" s="21">
        <v>8.1</v>
      </c>
      <c r="P72" s="21">
        <v>0.81</v>
      </c>
      <c r="Q72" s="16"/>
      <c r="R72" s="28">
        <v>55</v>
      </c>
      <c r="S72" s="40">
        <f aca="true" t="shared" si="11" ref="S72:S80">(E72*R72)/1000</f>
        <v>1.65</v>
      </c>
    </row>
    <row r="73" spans="2:19" ht="24" customHeight="1" thickBot="1">
      <c r="B73" s="1"/>
      <c r="C73" s="3"/>
      <c r="D73" s="71" t="s">
        <v>43</v>
      </c>
      <c r="E73" s="74">
        <v>93</v>
      </c>
      <c r="F73" s="74">
        <v>93</v>
      </c>
      <c r="G73" s="66"/>
      <c r="H73" s="21">
        <v>2.604</v>
      </c>
      <c r="I73" s="21">
        <v>2.976</v>
      </c>
      <c r="J73" s="21">
        <v>4.371</v>
      </c>
      <c r="K73" s="21">
        <v>53.94</v>
      </c>
      <c r="L73" s="21">
        <v>0.0372</v>
      </c>
      <c r="M73" s="21">
        <v>0.1395</v>
      </c>
      <c r="N73" s="21">
        <v>1.395</v>
      </c>
      <c r="O73" s="21">
        <v>115.32</v>
      </c>
      <c r="P73" s="21">
        <v>0.186</v>
      </c>
      <c r="Q73" s="16"/>
      <c r="R73" s="29">
        <v>61</v>
      </c>
      <c r="S73" s="40">
        <f t="shared" si="11"/>
        <v>5.673</v>
      </c>
    </row>
    <row r="74" spans="2:19" ht="24" customHeight="1" thickBot="1">
      <c r="B74" s="1"/>
      <c r="C74" s="3"/>
      <c r="D74" s="71" t="s">
        <v>17</v>
      </c>
      <c r="E74" s="74">
        <v>2</v>
      </c>
      <c r="F74" s="74">
        <v>2</v>
      </c>
      <c r="G74" s="66"/>
      <c r="H74" s="21">
        <v>0.014</v>
      </c>
      <c r="I74" s="21">
        <v>1.56</v>
      </c>
      <c r="J74" s="21">
        <v>0.02</v>
      </c>
      <c r="K74" s="21">
        <v>14.18</v>
      </c>
      <c r="L74" s="21">
        <v>0.03</v>
      </c>
      <c r="M74" s="21">
        <v>0.02</v>
      </c>
      <c r="N74" s="21"/>
      <c r="O74" s="21">
        <v>0.6</v>
      </c>
      <c r="P74" s="21">
        <v>0.004</v>
      </c>
      <c r="Q74" s="16"/>
      <c r="R74" s="29">
        <v>626.85</v>
      </c>
      <c r="S74" s="40">
        <f t="shared" si="11"/>
        <v>1.2537</v>
      </c>
    </row>
    <row r="75" spans="2:19" ht="24" customHeight="1" thickBot="1">
      <c r="B75" s="1"/>
      <c r="C75" s="3"/>
      <c r="D75" s="71" t="s">
        <v>18</v>
      </c>
      <c r="E75" s="74">
        <v>5</v>
      </c>
      <c r="F75" s="74">
        <v>5</v>
      </c>
      <c r="G75" s="66"/>
      <c r="H75" s="21"/>
      <c r="I75" s="21"/>
      <c r="J75" s="21">
        <v>4.99</v>
      </c>
      <c r="K75" s="21">
        <v>18.95</v>
      </c>
      <c r="L75" s="21"/>
      <c r="M75" s="21"/>
      <c r="N75" s="21"/>
      <c r="O75" s="21">
        <v>0.1</v>
      </c>
      <c r="P75" s="21">
        <v>0.015</v>
      </c>
      <c r="Q75" s="16"/>
      <c r="R75" s="29">
        <v>62</v>
      </c>
      <c r="S75" s="40">
        <f t="shared" si="11"/>
        <v>0.31</v>
      </c>
    </row>
    <row r="76" spans="2:19" ht="24" customHeight="1" thickBot="1">
      <c r="B76" s="6"/>
      <c r="C76" s="18"/>
      <c r="D76" s="83" t="s">
        <v>23</v>
      </c>
      <c r="E76" s="73">
        <v>30</v>
      </c>
      <c r="F76" s="73">
        <f>E76</f>
        <v>30</v>
      </c>
      <c r="G76" s="8">
        <v>30</v>
      </c>
      <c r="H76" s="21">
        <v>2.31</v>
      </c>
      <c r="I76" s="21">
        <v>0.9</v>
      </c>
      <c r="J76" s="21">
        <v>14.94</v>
      </c>
      <c r="K76" s="21">
        <v>78.6</v>
      </c>
      <c r="L76" s="21">
        <v>0.261</v>
      </c>
      <c r="M76" s="21">
        <v>0.024</v>
      </c>
      <c r="N76" s="21"/>
      <c r="O76" s="21">
        <v>6</v>
      </c>
      <c r="P76" s="21">
        <v>0.594</v>
      </c>
      <c r="Q76" s="55" t="s">
        <v>78</v>
      </c>
      <c r="R76" s="25">
        <v>90.7</v>
      </c>
      <c r="S76" s="37">
        <f t="shared" si="11"/>
        <v>2.721</v>
      </c>
    </row>
    <row r="77" spans="2:19" ht="24" customHeight="1" thickBot="1">
      <c r="B77" s="6"/>
      <c r="C77" s="18"/>
      <c r="D77" s="84" t="s">
        <v>63</v>
      </c>
      <c r="E77" s="81"/>
      <c r="F77" s="80"/>
      <c r="G77" s="20">
        <v>200</v>
      </c>
      <c r="H77" s="34">
        <f>H78+H79+H80</f>
        <v>0</v>
      </c>
      <c r="I77" s="34">
        <f aca="true" t="shared" si="12" ref="I77:P77">I78+I79+I80</f>
        <v>0</v>
      </c>
      <c r="J77" s="34">
        <f t="shared" si="12"/>
        <v>14.97</v>
      </c>
      <c r="K77" s="34">
        <f t="shared" si="12"/>
        <v>57.1</v>
      </c>
      <c r="L77" s="34">
        <f t="shared" si="12"/>
        <v>0</v>
      </c>
      <c r="M77" s="34">
        <f t="shared" si="12"/>
        <v>0</v>
      </c>
      <c r="N77" s="34">
        <f t="shared" si="12"/>
        <v>0</v>
      </c>
      <c r="O77" s="34">
        <f t="shared" si="12"/>
        <v>0.3</v>
      </c>
      <c r="P77" s="34">
        <f t="shared" si="12"/>
        <v>0.045</v>
      </c>
      <c r="Q77" s="63" t="s">
        <v>80</v>
      </c>
      <c r="R77" s="32">
        <f>R78+R79+R80</f>
        <v>430</v>
      </c>
      <c r="S77" s="37">
        <f>SUM(S78:S79)</f>
        <v>1.214</v>
      </c>
    </row>
    <row r="78" spans="2:19" ht="24" customHeight="1" thickBot="1">
      <c r="B78" s="1"/>
      <c r="C78" s="3"/>
      <c r="D78" s="86" t="s">
        <v>59</v>
      </c>
      <c r="E78" s="78">
        <v>1</v>
      </c>
      <c r="F78" s="79">
        <f>E78</f>
        <v>1</v>
      </c>
      <c r="G78" s="13"/>
      <c r="H78" s="30"/>
      <c r="I78" s="30"/>
      <c r="J78" s="30"/>
      <c r="K78" s="30">
        <v>0.25</v>
      </c>
      <c r="L78" s="30"/>
      <c r="M78" s="30"/>
      <c r="N78" s="30"/>
      <c r="O78" s="30"/>
      <c r="P78" s="30"/>
      <c r="Q78" s="62"/>
      <c r="R78" s="31">
        <v>374</v>
      </c>
      <c r="S78" s="40">
        <f t="shared" si="11"/>
        <v>0.374</v>
      </c>
    </row>
    <row r="79" spans="2:19" ht="22.5" customHeight="1" thickBot="1">
      <c r="B79" s="64"/>
      <c r="C79" s="67"/>
      <c r="D79" s="69" t="s">
        <v>18</v>
      </c>
      <c r="E79" s="78">
        <v>15</v>
      </c>
      <c r="F79" s="79">
        <f>E79</f>
        <v>15</v>
      </c>
      <c r="G79" s="14"/>
      <c r="H79" s="21"/>
      <c r="I79" s="21"/>
      <c r="J79" s="21">
        <v>14.97</v>
      </c>
      <c r="K79" s="21">
        <v>56.85</v>
      </c>
      <c r="L79" s="21"/>
      <c r="M79" s="21"/>
      <c r="N79" s="21"/>
      <c r="O79" s="21">
        <v>0.3</v>
      </c>
      <c r="P79" s="21">
        <v>0.045</v>
      </c>
      <c r="Q79" s="62"/>
      <c r="R79" s="31">
        <v>56</v>
      </c>
      <c r="S79" s="68">
        <f t="shared" si="11"/>
        <v>0.84</v>
      </c>
    </row>
    <row r="80" spans="2:19" ht="0.75" customHeight="1" hidden="1" thickBot="1">
      <c r="B80" s="15"/>
      <c r="C80" s="7"/>
      <c r="D80" s="7"/>
      <c r="E80" s="8"/>
      <c r="F80" s="8"/>
      <c r="G80" s="8"/>
      <c r="H80" s="19"/>
      <c r="I80" s="19"/>
      <c r="J80" s="19"/>
      <c r="K80" s="19"/>
      <c r="L80" s="19"/>
      <c r="M80" s="19"/>
      <c r="N80" s="19"/>
      <c r="O80" s="19"/>
      <c r="P80" s="19"/>
      <c r="Q80" s="55"/>
      <c r="R80" s="25"/>
      <c r="S80" s="37">
        <f t="shared" si="11"/>
        <v>0</v>
      </c>
    </row>
    <row r="81" spans="2:19" ht="19.5" customHeight="1" thickBot="1">
      <c r="B81" s="10"/>
      <c r="C81" s="11"/>
      <c r="D81" s="2" t="s">
        <v>46</v>
      </c>
      <c r="E81" s="43"/>
      <c r="F81" s="43"/>
      <c r="G81" s="43"/>
      <c r="H81" s="22">
        <f>H71+H79+H80</f>
        <v>6.0680000000000005</v>
      </c>
      <c r="I81" s="22">
        <f aca="true" t="shared" si="13" ref="I81:P81">I71+I79+I80</f>
        <v>5.526</v>
      </c>
      <c r="J81" s="22">
        <f t="shared" si="13"/>
        <v>59.270999999999994</v>
      </c>
      <c r="K81" s="22">
        <f t="shared" si="13"/>
        <v>305.17</v>
      </c>
      <c r="L81" s="22">
        <f t="shared" si="13"/>
        <v>0.0672</v>
      </c>
      <c r="M81" s="22">
        <f t="shared" si="13"/>
        <v>0.1715</v>
      </c>
      <c r="N81" s="22">
        <f t="shared" si="13"/>
        <v>1.395</v>
      </c>
      <c r="O81" s="22">
        <f t="shared" si="13"/>
        <v>124.71999999999997</v>
      </c>
      <c r="P81" s="22">
        <f t="shared" si="13"/>
        <v>1.1049999999999998</v>
      </c>
      <c r="Q81" s="60"/>
      <c r="R81" s="26">
        <f>R71+R79+R80</f>
        <v>916.85</v>
      </c>
      <c r="S81" s="26">
        <f>SUM(S77+S76+S71)</f>
        <v>17.9707</v>
      </c>
    </row>
    <row r="82" spans="18:19" ht="14.25">
      <c r="R82" s="47"/>
      <c r="S82" s="48"/>
    </row>
    <row r="83" ht="14.25">
      <c r="S83" s="49"/>
    </row>
    <row r="84" spans="18:19" ht="17.25">
      <c r="R84" s="52" t="s">
        <v>66</v>
      </c>
      <c r="S84" s="51">
        <f>S81+S60</f>
        <v>108.88175000000001</v>
      </c>
    </row>
  </sheetData>
  <sheetProtection/>
  <mergeCells count="27">
    <mergeCell ref="S3:S7"/>
    <mergeCell ref="G3:G7"/>
    <mergeCell ref="K3:K7"/>
    <mergeCell ref="L3:N7"/>
    <mergeCell ref="L65:N69"/>
    <mergeCell ref="O65:P69"/>
    <mergeCell ref="S65:S69"/>
    <mergeCell ref="R65:R69"/>
    <mergeCell ref="H3:J7"/>
    <mergeCell ref="H65:J69"/>
    <mergeCell ref="G65:G69"/>
    <mergeCell ref="Q3:Q7"/>
    <mergeCell ref="Q65:Q69"/>
    <mergeCell ref="B1:R1"/>
    <mergeCell ref="O3:P7"/>
    <mergeCell ref="R3:R7"/>
    <mergeCell ref="D3:D7"/>
    <mergeCell ref="K65:K69"/>
    <mergeCell ref="B3:B7"/>
    <mergeCell ref="C3:C7"/>
    <mergeCell ref="E3:E7"/>
    <mergeCell ref="F3:F7"/>
    <mergeCell ref="B65:B69"/>
    <mergeCell ref="C65:C69"/>
    <mergeCell ref="E65:E69"/>
    <mergeCell ref="F65:F69"/>
    <mergeCell ref="D65:D69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7" r:id="rId1"/>
  <rowBreaks count="2" manualBreakCount="2">
    <brk id="38" max="18" man="1"/>
    <brk id="8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2022-12-29T11:27:04Z</cp:lastPrinted>
  <dcterms:created xsi:type="dcterms:W3CDTF">2019-11-19T11:04:26Z</dcterms:created>
  <dcterms:modified xsi:type="dcterms:W3CDTF">2022-12-29T11:28:19Z</dcterms:modified>
  <cp:category/>
  <cp:version/>
  <cp:contentType/>
  <cp:contentStatus/>
</cp:coreProperties>
</file>